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050"/>
  </bookViews>
  <sheets>
    <sheet name="sesuai PMK 44 2016" sheetId="2" r:id="rId1"/>
    <sheet name="Penilaian Manajemen Pkm " sheetId="4" r:id="rId2"/>
    <sheet name="Cara Perhitungan" sheetId="5" r:id="rId3"/>
  </sheets>
  <calcPr calcId="162913"/>
</workbook>
</file>

<file path=xl/calcChain.xml><?xml version="1.0" encoding="utf-8"?>
<calcChain xmlns="http://schemas.openxmlformats.org/spreadsheetml/2006/main">
  <c r="G176" i="4" l="1"/>
  <c r="G118" i="4"/>
  <c r="G132" i="4" s="1"/>
  <c r="G110" i="4"/>
  <c r="G96" i="4"/>
  <c r="G69" i="4"/>
  <c r="G50" i="4"/>
  <c r="G14" i="4"/>
  <c r="G177" i="4" s="1"/>
  <c r="I202" i="2"/>
  <c r="L202" i="2" s="1"/>
  <c r="K201" i="2" s="1"/>
  <c r="I200" i="2"/>
  <c r="I199" i="2"/>
  <c r="L199" i="2" s="1"/>
  <c r="I198" i="2"/>
  <c r="L198" i="2" s="1"/>
  <c r="I197" i="2"/>
  <c r="L197" i="2" s="1"/>
  <c r="L196" i="2"/>
  <c r="L193" i="2"/>
  <c r="I193" i="2"/>
  <c r="K192" i="2"/>
  <c r="I191" i="2"/>
  <c r="I190" i="2"/>
  <c r="I189" i="2"/>
  <c r="L188" i="2"/>
  <c r="I188" i="2"/>
  <c r="I187" i="2"/>
  <c r="I186" i="2"/>
  <c r="L185" i="2"/>
  <c r="I185" i="2"/>
  <c r="I184" i="2"/>
  <c r="I183" i="2"/>
  <c r="K182" i="2"/>
  <c r="I179" i="2"/>
  <c r="L179" i="2" s="1"/>
  <c r="I178" i="2"/>
  <c r="L178" i="2" s="1"/>
  <c r="K177" i="2" s="1"/>
  <c r="L174" i="2"/>
  <c r="K172" i="2" s="1"/>
  <c r="I174" i="2"/>
  <c r="I173" i="2"/>
  <c r="L171" i="2"/>
  <c r="I170" i="2"/>
  <c r="L170" i="2" s="1"/>
  <c r="I169" i="2"/>
  <c r="L169" i="2" s="1"/>
  <c r="I167" i="2"/>
  <c r="L167" i="2" s="1"/>
  <c r="I166" i="2"/>
  <c r="L166" i="2" s="1"/>
  <c r="I165" i="2"/>
  <c r="K164" i="2"/>
  <c r="K163" i="2" s="1"/>
  <c r="L162" i="2"/>
  <c r="I162" i="2"/>
  <c r="I161" i="2"/>
  <c r="I160" i="2"/>
  <c r="L159" i="2"/>
  <c r="I159" i="2"/>
  <c r="K158" i="2"/>
  <c r="I157" i="2"/>
  <c r="L157" i="2" s="1"/>
  <c r="I156" i="2"/>
  <c r="L156" i="2" s="1"/>
  <c r="L154" i="2"/>
  <c r="I154" i="2"/>
  <c r="L152" i="2"/>
  <c r="I152" i="2"/>
  <c r="I151" i="2"/>
  <c r="I150" i="2"/>
  <c r="L150" i="2" s="1"/>
  <c r="I149" i="2"/>
  <c r="L149" i="2" s="1"/>
  <c r="K148" i="2" s="1"/>
  <c r="I146" i="2"/>
  <c r="L146" i="2" s="1"/>
  <c r="I145" i="2"/>
  <c r="L145" i="2" s="1"/>
  <c r="I144" i="2"/>
  <c r="L144" i="2" s="1"/>
  <c r="I143" i="2"/>
  <c r="L143" i="2" s="1"/>
  <c r="I142" i="2"/>
  <c r="L142" i="2" s="1"/>
  <c r="I141" i="2"/>
  <c r="L141" i="2" s="1"/>
  <c r="I140" i="2"/>
  <c r="L139" i="2"/>
  <c r="I139" i="2"/>
  <c r="I138" i="2"/>
  <c r="I137" i="2"/>
  <c r="I136" i="2"/>
  <c r="I135" i="2"/>
  <c r="L135" i="2" s="1"/>
  <c r="I134" i="2"/>
  <c r="L134" i="2" s="1"/>
  <c r="I133" i="2"/>
  <c r="L133" i="2" s="1"/>
  <c r="I132" i="2"/>
  <c r="L131" i="2"/>
  <c r="I131" i="2"/>
  <c r="L130" i="2"/>
  <c r="I130" i="2"/>
  <c r="L129" i="2"/>
  <c r="I129" i="2"/>
  <c r="I128" i="2"/>
  <c r="I127" i="2"/>
  <c r="I126" i="2"/>
  <c r="I125" i="2"/>
  <c r="L125" i="2" s="1"/>
  <c r="I123" i="2"/>
  <c r="I122" i="2"/>
  <c r="L122" i="2" s="1"/>
  <c r="I121" i="2"/>
  <c r="L121" i="2" s="1"/>
  <c r="K117" i="2" s="1"/>
  <c r="I120" i="2"/>
  <c r="L120" i="2" s="1"/>
  <c r="L119" i="2"/>
  <c r="L118" i="2"/>
  <c r="I118" i="2"/>
  <c r="I116" i="2"/>
  <c r="I115" i="2"/>
  <c r="I114" i="2"/>
  <c r="L114" i="2" s="1"/>
  <c r="I113" i="2"/>
  <c r="L113" i="2" s="1"/>
  <c r="I112" i="2"/>
  <c r="L112" i="2" s="1"/>
  <c r="I111" i="2"/>
  <c r="L111" i="2" s="1"/>
  <c r="I110" i="2"/>
  <c r="L110" i="2" s="1"/>
  <c r="I109" i="2"/>
  <c r="L109" i="2" s="1"/>
  <c r="I108" i="2"/>
  <c r="L108" i="2" s="1"/>
  <c r="I107" i="2"/>
  <c r="L107" i="2" s="1"/>
  <c r="I106" i="2"/>
  <c r="L106" i="2" s="1"/>
  <c r="I105" i="2"/>
  <c r="L104" i="2"/>
  <c r="I104" i="2"/>
  <c r="L103" i="2"/>
  <c r="I103" i="2"/>
  <c r="K102" i="2"/>
  <c r="L98" i="2"/>
  <c r="I98" i="2"/>
  <c r="I95" i="2"/>
  <c r="I91" i="2"/>
  <c r="I86" i="2"/>
  <c r="I83" i="2"/>
  <c r="L77" i="2"/>
  <c r="I77" i="2"/>
  <c r="I73" i="2"/>
  <c r="I70" i="2"/>
  <c r="I69" i="2"/>
  <c r="I68" i="2"/>
  <c r="K67" i="2"/>
  <c r="I66" i="2"/>
  <c r="L66" i="2" s="1"/>
  <c r="K65" i="2" s="1"/>
  <c r="L64" i="2"/>
  <c r="L63" i="2"/>
  <c r="L62" i="2"/>
  <c r="I62" i="2"/>
  <c r="L60" i="2"/>
  <c r="I60" i="2"/>
  <c r="K59" i="2"/>
  <c r="I58" i="2"/>
  <c r="L58" i="2" s="1"/>
  <c r="I57" i="2"/>
  <c r="L57" i="2" s="1"/>
  <c r="I55" i="2"/>
  <c r="I54" i="2"/>
  <c r="L54" i="2" s="1"/>
  <c r="I53" i="2"/>
  <c r="L53" i="2" s="1"/>
  <c r="I52" i="2"/>
  <c r="L52" i="2" s="1"/>
  <c r="L51" i="2"/>
  <c r="I51" i="2"/>
  <c r="L50" i="2"/>
  <c r="I50" i="2"/>
  <c r="L49" i="2"/>
  <c r="I49" i="2"/>
  <c r="L48" i="2"/>
  <c r="I48" i="2"/>
  <c r="I47" i="2"/>
  <c r="I46" i="2"/>
  <c r="K45" i="2"/>
  <c r="I44" i="2"/>
  <c r="L43" i="2"/>
  <c r="I43" i="2"/>
  <c r="I42" i="2"/>
  <c r="I41" i="2"/>
  <c r="L40" i="2"/>
  <c r="I40" i="2"/>
  <c r="I39" i="2"/>
  <c r="I38" i="2"/>
  <c r="L38" i="2" s="1"/>
  <c r="I37" i="2"/>
  <c r="L37" i="2" s="1"/>
  <c r="I34" i="2"/>
  <c r="L34" i="2" s="1"/>
  <c r="I33" i="2"/>
  <c r="L33" i="2" s="1"/>
  <c r="I32" i="2"/>
  <c r="L32" i="2" s="1"/>
  <c r="I31" i="2"/>
  <c r="L31" i="2" s="1"/>
  <c r="I30" i="2"/>
  <c r="L30" i="2" s="1"/>
  <c r="I29" i="2"/>
  <c r="L29" i="2" s="1"/>
  <c r="I28" i="2"/>
  <c r="L27" i="2"/>
  <c r="I27" i="2"/>
  <c r="I25" i="2"/>
  <c r="L25" i="2" s="1"/>
  <c r="I24" i="2"/>
  <c r="L24" i="2" s="1"/>
  <c r="I23" i="2"/>
  <c r="L23" i="2" s="1"/>
  <c r="I22" i="2"/>
  <c r="L22" i="2" s="1"/>
  <c r="I21" i="2"/>
  <c r="L20" i="2"/>
  <c r="I20" i="2"/>
  <c r="I19" i="2"/>
  <c r="I18" i="2"/>
  <c r="L18" i="2" s="1"/>
  <c r="I17" i="2"/>
  <c r="L17" i="2" s="1"/>
  <c r="I16" i="2"/>
  <c r="L14" i="2"/>
  <c r="I14" i="2"/>
  <c r="L13" i="2"/>
  <c r="I13" i="2"/>
  <c r="I12" i="2"/>
  <c r="I11" i="2"/>
  <c r="L11" i="2" s="1"/>
  <c r="I10" i="2"/>
  <c r="L10" i="2" s="1"/>
  <c r="K8" i="2" s="1"/>
  <c r="I9" i="2"/>
  <c r="K26" i="2" l="1"/>
  <c r="K36" i="2"/>
  <c r="K56" i="2"/>
  <c r="K124" i="2"/>
  <c r="K155" i="2"/>
  <c r="K147" i="2" s="1"/>
  <c r="K101" i="2"/>
  <c r="K35" i="2" l="1"/>
  <c r="K7" i="2" s="1"/>
  <c r="K203" i="2" s="1"/>
</calcChain>
</file>

<file path=xl/sharedStrings.xml><?xml version="1.0" encoding="utf-8"?>
<sst xmlns="http://schemas.openxmlformats.org/spreadsheetml/2006/main" count="1233" uniqueCount="909">
  <si>
    <t>Tahun : 2022</t>
  </si>
  <si>
    <t>A. Penilaian Cakupan Kegiatan</t>
  </si>
  <si>
    <t>no</t>
  </si>
  <si>
    <t>Upaya Kesehatan</t>
  </si>
  <si>
    <t>Kegiatan</t>
  </si>
  <si>
    <t>Definisi Operasional</t>
  </si>
  <si>
    <t>Cara Perhitungan</t>
  </si>
  <si>
    <t>Satuan</t>
  </si>
  <si>
    <t>Target</t>
  </si>
  <si>
    <t>Sasaran</t>
  </si>
  <si>
    <t xml:space="preserve">Target Sasaran </t>
  </si>
  <si>
    <t>UKM Essensial</t>
  </si>
  <si>
    <t xml:space="preserve">I </t>
  </si>
  <si>
    <t xml:space="preserve">Upaya Promosi Kesehatan </t>
  </si>
  <si>
    <t>Promosi Kesehatan</t>
  </si>
  <si>
    <t>Komunikasi Interpersonal dan konseling</t>
  </si>
  <si>
    <t>Pengunjung/ pasien</t>
  </si>
  <si>
    <t>Penyuluhan kelompok oleh petugas didalam gedung</t>
  </si>
  <si>
    <t>Penyuluhan kelompok oleh petugas didalam gedung  adalah penyampaian informasi kesehatan kepada sasaran pengunjung secara berkelompok (5-30 orang) yang dilaksanakan oleh petugas, dilaksanakan 2 kali dalam satu minggu selama satu bulan (8 kali) dalam setahun 8 x 12 bln (96 kali), didukung alat bantu/media penyuluhan 96 kali. Pembuktiannya dengan : jadwal, materi, dokumentasi, pemberi materi, alat bantu yang digunakan, buku visum.</t>
  </si>
  <si>
    <t>Pemberdayaan Individu/Keluarga melalui Kunjungan rumah</t>
  </si>
  <si>
    <t>Pemberdayaan Individu/Keluarga adalah suatu bentuk kegiatan yang dilakukan oleh petugas kesehatan berupa kunjungan rumah sebagai tindak lanjut upaya promosi kesehatan di dalam gedung puskesmas kepada pasien/keluarga yang karena masalah kesehatannya memerlukan pembinaan lebih lanjut dengan metoda KIP/K, didukung alat bantu/ media penyuluhan. Pembuktian dengan : buku visum, nama pasien/Kepala Keluarga yang dikunjungi, tanggal kunjungan, materi KIP/K.</t>
  </si>
  <si>
    <t>keluarga</t>
  </si>
  <si>
    <t>Pembinaan PHBS di tatanan Rumah tangga</t>
  </si>
  <si>
    <t>Pembinaan PHBS ditatanan Rumah tangga adalah pengkajian dan pembinaan PHBS ditatanan Rumah tangga dengan melihat 10 indikator, meliputi linakes, pembertian ASI eksklusif, menimbang bayi dan balita setiap bulan, menggunakan air bersih, menggunakan jamban sehat, memberantas jentik, makan sayur dan buah, melakukan aktivitas fisik, tidak merokok didalam rumah pada setiap rumah tangga yang ada diwilayah kerja puskesmas. pembuktian dengan adanya data hasil kajian PHBS RT, adanya hasil analisis, rencana dan jadwal tindak lanjut dari hasil kajian</t>
  </si>
  <si>
    <t>Rumah tangga</t>
  </si>
  <si>
    <t xml:space="preserve">Pembinaan Pemberdayaan Masyarakat dilihat melalui presentase (%) Strata Desa/Kelurahan Siaga Aktif  </t>
  </si>
  <si>
    <t xml:space="preserve">Desa/Kelurahan menjadi Desa/Kelurahan Siaga Aktif dengan Strata Purnama dan Mandiri minimal 50% dari jumlah Desa/Kelurahan yang ada (8 indikator strata Desa/Kelurahan Siaga Aktif : Forum Masyarakat Desa/Kelurahan, KPM/Kader Kesehatan, Kemudahan Akses Ke Pelayanan Kesehatan Dasar, Posyandu dan UKBM, Dana untuk Desa/Kelurahan Siaga Aktif, Peran Serta Masyarakat dan Organisasi Kemasyarakatan, Peraturan di Desa/Kelurahan tentang Desa/Kelurahan Siaga  Aktif dan Pembinaan PHBS Rumah Tangga). Pembuktian dengan : Data Desa/Kelurahan dan Strata Desa/Kelurahan Siaga Aktif, mapping strata, rencana intervensi peningkatan strata. </t>
  </si>
  <si>
    <t>kelurahan</t>
  </si>
  <si>
    <t xml:space="preserve">Cakupan Pembinaan UKBM dilihat melalui presentase (%) Posyandu strata Purnama dan Mandiri </t>
  </si>
  <si>
    <t>Posyandu Purnama adalah Posyandu yang dapat melaksanakan kegiatan lebih dari 8 kali per tahun, dengan rata-rata jumlah kader sebanyak 5 orang atau lebih, cakupan kelima kegiatannya utamanya lebih dari 50%, mempunyai kegiatan tambahan lebih dari 2 kegiatan, dana sehat yang dikelola oleh masyarakat yang pesertanya masih terbatas yakni kurang dari 50% kepala keluarga di wilayah kerja posyandu.</t>
  </si>
  <si>
    <t>posyandu</t>
  </si>
  <si>
    <t xml:space="preserve">Advokasi  kepada Kepala Desa/Kelurahan, Camat dan Lintas Sektor </t>
  </si>
  <si>
    <t>Kegiatan advokasi yang dilakukan tenaga kesehatan  Puskesmas dengan sasaran kepada Kepala Desa/Kelurahan, Camat, Lintas Sektor, dilakukan minimal (satu) kali dalam satu bulan, guna mendapatkan komitmen/dukungan kebijakan/ang-garan dalam bidang kesehatan. Pembuktian dengan buku visum, substansi advokasi, nama petugas yang mengadvokasi, tanggal pelaksanaan kegiatan, hasil advokasi.</t>
  </si>
  <si>
    <t>kali/frekuensi</t>
  </si>
  <si>
    <t>Penggalangan Kemitraan dengan organisasi masyarakat (prosentase kegiatan puskesmas diluar gedung, dilaksanakan denan mitra kerja</t>
  </si>
  <si>
    <t>Kegiatan-kegiatan kerjasama yang dilakukan oleh Puskesmas di luar gedung dengan mitra kerja (unsur pemerintahan  : Lintas Program, swasta/ dunia usaha, LSM dan organisasi massa, organisasi profesi), dilakukan minimal 1 (satu) kali dalam satu bulan. Pembuktian dengan nama kegiatan, petugas yang melaksanakan, nama mitra kerja, buku visum</t>
  </si>
  <si>
    <t>kegiatan</t>
  </si>
  <si>
    <t>penggalangan kemitraan dengan dunia usaha (prosentase kegiatan puskesmas diluar gedung dilaksanakan dengan mitra kerja</t>
  </si>
  <si>
    <t>kegiatan-kegiatan kerjasama yang dilakukan oleh puskesmas di luar gedung dengan dunia usaha (swasta/dunia usaha) dilakukan minimal 1 kali dalam satu tahun</t>
  </si>
  <si>
    <t>Penggunaan Media KIE menyebarluasan informasi)</t>
  </si>
  <si>
    <t xml:space="preserve">Kegiatan penyebarluasan informasi kesehatan dengan menggunakan berbagai media Komunikasi, Informasi dan Edukasi yang ada di Puskesmas, meliputi : 
1.    Dalam gedung : media  cetak (leaflet, booklet, poster), alat peraga, media elektronik (TV, infokus)
2.    Luar gedung : spanduk, billboard, umbul-umbul.
3.    Media Elektronik : TV, radio, SMS
4.    Medsos
5.    Media tradisional
</t>
  </si>
  <si>
    <t>jumlah jenis media</t>
  </si>
  <si>
    <t>Pengkajian dan pembinaan PHBS ditatanan tempat kerja/perkantoran yang ada diwilayah kerja</t>
  </si>
  <si>
    <t>Pembinaan PHBS ditatanan tempat kerja/perkantoran adalah pengkajian dan pembinaan PHBS ditatanan tempat kerja yang sehat dengan melihat 9 indikator, meliputi : memelihara kebersihan dan kerapihan, menggunakan air bersih, menggunakan jamban sehat, memberantas jentik, olahraga teratur dan tidak merokok pada setiap tempat kerja yang ada diwilayah kerja puskesmas</t>
  </si>
  <si>
    <t>Tempat Kerja</t>
  </si>
  <si>
    <t>pengkajian Pembinaan PHBS di Tempat-tempat umum (pasar, , terminal, angkutan umum, serta tempat ibadah</t>
  </si>
  <si>
    <t>Pembinaan PHBS ditatanan tempat tempat umum adalah pengkajian dan pembinaan PHBS ditatanan tempat-tempat umum yang sehat dengan melihat 9 indikator, meliputi : menggunakan air bersihmenggunakan air bersih, menggunakan jamban sehat, memberantas jentik, olahraga teratur dan tidak merokok pada setiap tempat kerja yang ada diwilayah kerja puskesmas</t>
  </si>
  <si>
    <t>TTU</t>
  </si>
  <si>
    <t>pengkajian dan Pembinaan PHBS di sekolah</t>
  </si>
  <si>
    <t>Pembinaan PHBS di tatanan sekolah adalah pengkajian dan pembinaan PHBS di tatanan sekolah sebagai upaya dalam penggerakan dan pemberdayaan lingkungan sekolah untuk hidup bersih dan rapih, memakai pakaian bersih dan rapih, memelihara kuku agar pendek dan bersih, memakai sepatu bersih dan rapih, olahraga teratur dan terukur, tidak merokok, tidak menggunakan napza, memberantas jentik nyamuk, menggunakan jamban bersih dan sehat, menggunakan air bersih, CTPS diair mengalir, membuang sampah secara terpilah, konsumsi jajanan sehat dari kanton sekolah, menimbang berat dan mengukur tinggi badan pada setiap sekolah yang ada diwilayah kerja puskesmas</t>
  </si>
  <si>
    <t>sekolah</t>
  </si>
  <si>
    <t>Pemberdayaan Masyarakat melalui penyuluhan kelompok oleh petugas dimasyarakat</t>
  </si>
  <si>
    <t>kegiatan yang memberdayakan masyarakat dalam rangka pemberian edukasi dan informasi kesehatan yang dilakukan oleh petugas di masyarakat (Kader) melalui penyuluhan kelompok kepsda masyarakat umum, stake holder, LSM dan unsur masyarakat lainnya secara rutin 1 kali seminggu di wilayah kerja puskesmas</t>
  </si>
  <si>
    <t>Cakupan Pembinaan Sekolah Sehat /UKS di Tingkat SD/sederajat</t>
  </si>
  <si>
    <t>Cakupan pembinaan sekolah sehat/ UKS tingkat SD/sederajat adalah jumlah sekolah dasar yang memiliki UKS/sekolah sehat dibagi jumlah sekolah Dasar/sederajat di wilayah kerja puskesmas</t>
  </si>
  <si>
    <t>Pembinaan Sekolah Sehat /UKS di Tingkat SMP/sederajat</t>
  </si>
  <si>
    <t>Cakupan pembinaan sekolah sehat/ UKS tingkat SMP/sederajat adalah jumlah sekolah dasar yang memiliki UKS/sekolah sehat dibagi jumlah sekolah Dasar/sederajat di wilayah kerja puskesmas</t>
  </si>
  <si>
    <t>Pembinaan Sekolah Sehat /UKS di Tingkat SMA/sederajat</t>
  </si>
  <si>
    <t>Cakupan pembinaan sekolah sehat/ UKS tingkat SMA/sederajat adalah jumlah sekolah dasar yang memiliki UKS/sekolah sehat dibagi jumlah sekolah Dasar/sederajat di wilayah kerja puskesmas</t>
  </si>
  <si>
    <t>II</t>
  </si>
  <si>
    <t>Kesehatan Lingkungan</t>
  </si>
  <si>
    <t>rumah tangga</t>
  </si>
  <si>
    <t>Cakupan rumah tangga dengan akses berkelanjutan terhadap air minum layak perkotaan</t>
  </si>
  <si>
    <t>Persentase rumah tangga yang memiliki air minum layak yaitu air minum yang terlindung meliputi air ledeng (keran), keran umum, hydrant umum, terminal air, penampungan air hujan (PAH) atau mata air dan sumur terlindung, sumur bor atau sumur pompa, yang jaraknya minimal 10 m dari pembuangan kotoran, penampungan limbah dan pembuangan sampah. Tidak termasuk air kemasan, air dari penjual keliling, air yang dijual melalui tanki, air sumur dan mata air tidak terlindung.</t>
  </si>
  <si>
    <t>Cakupan Kelurahan yang melaksanakan STBM</t>
  </si>
  <si>
    <t>Persentase Kelurahan melaksanakan pemicuan STBM minimal 1 RW dan sudah verifikasi ODF yang ditandai dengan sertifikat ODF</t>
  </si>
  <si>
    <t>TPM</t>
  </si>
  <si>
    <t>Sarana air minum</t>
  </si>
  <si>
    <t>pasien</t>
  </si>
  <si>
    <t>III</t>
  </si>
  <si>
    <t>Upaya Kesehatan Keluarga</t>
  </si>
  <si>
    <t>3.1</t>
  </si>
  <si>
    <t>Kesehatan Ibu</t>
  </si>
  <si>
    <t>Cakupan Kunjungan K1</t>
  </si>
  <si>
    <t xml:space="preserve">Cakupan kunjungan ibu hamil K1 adalah persentase ibu hamil yang pertama kali mendapatkan pelayanan antenatal oleh tenaga kesehatan di suatu wilayah kerja Puskesmas dalam kurun waktu satu tahun </t>
  </si>
  <si>
    <t xml:space="preserve">
*data harus sama dengan PWS KIA  
*sasaran Ibu Hamil bersumber dari Proyeksi BPS Tahun 2022 (Ibu Hamil)</t>
  </si>
  <si>
    <t>ibu hamil</t>
  </si>
  <si>
    <t>Cakupan Kunjungan K4</t>
  </si>
  <si>
    <t>Cakupan kunjungan ibu hamil K4 adalah persentase ibu hamil yang telah memperoleh pelayanan antenatal sesuai dengan standar  kualitas  minimal 4 (empat) kali selama kehamilannya dan standar kualitas memenuhi 10T di suatu  wilayah kerja Puskesmas pada  kurun waktu satu tahun</t>
  </si>
  <si>
    <t xml:space="preserve">
*data harus sama dengan PWS KIA  
*sasaran Ibu Hamil bersumber dari Proyeksi BPS Tahun 2022 (Ibu Hamil)</t>
  </si>
  <si>
    <t>Cakupan Kunjungan Ibu hamil K6</t>
  </si>
  <si>
    <t>Cakupan kunjungan ibu hamil K6 adalah persentase ibu hamil yang telah memperoleh pelayanan antenatal sesuai dengan standar kuantitas  minimal 6 (enam) kali selama kehamilannya dan standar kualitas memenuhi 10T di suatu  wilayah kerja Puskesmas pada  kurun waktu satu tahun</t>
  </si>
  <si>
    <t xml:space="preserve">
*data harus sama dengan PWS KIA  
*sasaran Ibu Hamil bersumber dari Proyeksi BPS Tahun 2022 (Ibu Hamil)</t>
  </si>
  <si>
    <t>Cakupan deteksi faktor resiko oleh masyarakat</t>
  </si>
  <si>
    <t>Cakupan deteksi faktor risiko oleh masyarakat adalah persentase ibu hamil dengan faktor risiko/komplikasi yang ditemukan oleh kader/dukun bayi atau masyarakat serta dirujuk ke tenaga kesehatan di suatu wilayah kerja Puskesmas pada  kurun waktu satu tahun</t>
  </si>
  <si>
    <t>Cakupan Pertolongan Persalinan oleh Tenaga Kesehatan</t>
  </si>
  <si>
    <t xml:space="preserve">Cakupan pertolongan persalinan oleh tenaga kesehatan adalah persentase ibu bersalin yang mendapatkan pertolongan persalinan oleh tenaga kesehatan yang memiliki kompetensi kebidanan di suatu wilayah kerja Puskesmas pada kurun waktu satu tahun </t>
  </si>
  <si>
    <t xml:space="preserve">
*data harus sama dengan PWS KIA  
*sasaran Ibu Nifas bersumber dari Proyeksi BPS Tahun 2022 (Ibu Nifas)</t>
  </si>
  <si>
    <t>ibu bersalin</t>
  </si>
  <si>
    <t xml:space="preserve"> Cakupan Komplikasi Kebidanan yang ditangani</t>
  </si>
  <si>
    <t xml:space="preserve">Cakupan komplikasi kebidanan yang ditangani adalah persentase ibu hamil, ibu bersalin dan ibu nifas dengan komplikasi kebidanan yang mendapatkan penanganan definitif sesuai dengan standar oleh tenaga kesehatan kompeten pada tingkat pelayanan dasar dan rujukan di suatu wilayah kerja Puskesmas pada kurun waktu satu tahun </t>
  </si>
  <si>
    <t xml:space="preserve">
*data harus sama dengan PWS KIA  
*sasaran Ibu Nifas bersumber dari Proyeksi BPS Tahun 2022 (Ibu Nifas)</t>
  </si>
  <si>
    <t>ibu hamil/bersalin/nifas</t>
  </si>
  <si>
    <t>Cakupan pelayanan Nifas lengkap</t>
  </si>
  <si>
    <t xml:space="preserve">Cakupan pelayanan nifas lengkap adalah persentase pelayanan ibu bersalin dan bayi baru lahir pada masa 6 jam sampai dengan 42 hari pasca persalinan sesuai standar di suatu wilayah kerja Puskesmas dalam kurun waktu satu tahun </t>
  </si>
  <si>
    <t xml:space="preserve">
*data harus sama dengan PWS KIA  
*sasaran Ibu Nifas bersumber dari Proyeksi BPS Tahun 2022 (Ibu Nifas)</t>
  </si>
  <si>
    <t>ibu nifas</t>
  </si>
  <si>
    <t xml:space="preserve">Cakupan Pertolongan Persalinan di Fasilitas Kesehatan </t>
  </si>
  <si>
    <t xml:space="preserve">Cakupan pertolongan persalinan di fasilitas kesehatan adalah persentase pelayanan pertolongan persalinan kepada ibu hamil di fasilitas kesehatan dasar dan rujukan sesuai standar di suatu wilayah kerja Puskesmas dalam kurun waktu satu tahun </t>
  </si>
  <si>
    <t>3.2</t>
  </si>
  <si>
    <t>Kesehatan Anak</t>
  </si>
  <si>
    <t>Cakupan Kunjungan Neonatus (KN 1)</t>
  </si>
  <si>
    <t xml:space="preserve">Cakupan kunjungan neonatus adalah persentase bayi baru lahir yang mendapatkan pelayanan sesuai standar pada 6-48 jam setelah lahir di suatu wilayah kerja Puskesmas dalam kurun waktu satu tahun </t>
  </si>
  <si>
    <t xml:space="preserve">
*data harus sama dengan PWS KIA  
*sasaran Bayi Baru Lahir bersumber dari Proyeksi BPS Tahun 2022 (Ibu Nifas)</t>
  </si>
  <si>
    <t>bayi baru lahir</t>
  </si>
  <si>
    <t>Cakupan Kunjungan Neonatus Lengkap (KN lengkap)</t>
  </si>
  <si>
    <t xml:space="preserve">Cakupan kunjungan neonatus adalah persentase bayi baru lahir yang mendapatkan pelayanan lengkap (3 kali pelayanan) sesuai standar di suatu wilayah kerja Puskesmas dalam kurun waktu satu tahun </t>
  </si>
  <si>
    <t xml:space="preserve">
*data harus sama dengan PWS KIA  
*sasaran Bayi Baru Lahir bersumber dari Proyeksi BPS Tahun 2022 (Ibu Nifas)</t>
  </si>
  <si>
    <t>Cakupan neonatus dengan komplikasi ditangani</t>
  </si>
  <si>
    <t xml:space="preserve">Cakupan neonatus dengan komplikasi yang ditangani adalah persentase bayi baru lahir dengan komplikasi yang ditangani sesuai standar oleh tenaga kesehatan kompeten di sarana pelayanan kesehatan di suatu wilayah kerja Puskesmas dalam kurun waktu satu tahun </t>
  </si>
  <si>
    <t>Cakupan kunjungan bayi</t>
  </si>
  <si>
    <t>Cakupan kunjungan bayi adalah persentase bayi usia 29 hari-11 bulan 29 hari bulan yang memperoleh pelayanan kesehatan sesuai standar oleh tenaga kesehatan paling sedikit 4 kali di suatu wilayah kerja Puskesmas dalam kurun waktu satu tahun</t>
  </si>
  <si>
    <t xml:space="preserve">
*data harus sama dengan Indikator Bayi pada PWS KIA (Pelayanan Kesehatan Bayi)  
*sasaran Bayi usia 29 hari-11 bulan 29 hari bersumber dari Proyeksi BPS Tahun 2022 (Bayi 0-11 bulan 29 hari)</t>
  </si>
  <si>
    <t>bayi</t>
  </si>
  <si>
    <t>Cakupan kunjungan balita</t>
  </si>
  <si>
    <t>Cakupan kunjungan balita adalah persentase balita  12 sd 59 bulan 29 hari yang memperoleh pelayanan standar disuatu wilayah kerja puskesmas dalam kurun waktu 1 tahun. 
Standar pelayanan : pemantauan pertumbuhan minimal 8 kali, pengukuran panjang/tinggi minimal 2 kali, pemantauan perkembangan (SDIDTK) minimal 2 kali, vitamin A biru 1 kali dan merah 2 kali, imunisasi dasar lengkap dan pendekatan MTBS jika sakit dalam 1 tahun</t>
  </si>
  <si>
    <t xml:space="preserve">
*merupakan indikator SPM pelayanan kesehatan balita
*data harus sama dengan Indikator Balita pada PWS KIA (Pelayanan Kesehatan Anak Balita)  
*sasaran Balita usia 0-59 bulan 29 hari bersumber dari DKB Disdukcapil Semester 2 Tahun 2021  </t>
  </si>
  <si>
    <t>balita</t>
  </si>
  <si>
    <t>Cakupan penimbangan balita</t>
  </si>
  <si>
    <t>Cakupan penimbangan balita adalah persentase balita usia 0-59 bulan 29 hari yang ditimbang minimal 8 kali setahun di suatu wilayah kerja puskesmas dalam kurun waktu satu tahun</t>
  </si>
  <si>
    <t xml:space="preserve">
*sasaran Balita usia 0-59 bulan 29 hari bersumber dari DKB Disdukcapil Semester 2 Tahun 2021</t>
  </si>
  <si>
    <t>Cakupan pengukuran panjang/tinggi balita</t>
  </si>
  <si>
    <t>Cakupan pengukuran panjang/tinggi balita adalah persentase balita usia 0-59 bulan 29 hari diukur  PB/TB minimal 2 kali di wilayah kerja Puskesmas dalam kurun waktu satu tahun</t>
  </si>
  <si>
    <t xml:space="preserve">
*sasaran Balita usia 0-59 bulan 29 hari bersumber dari DKB Disdukcapil Semester 2 Tahun 2021</t>
  </si>
  <si>
    <t>Cakupan pemantauan perkembangan balita</t>
  </si>
  <si>
    <t>Cakupan pemantauan perkembangan balita adalah persentase balita usia 0-72 bulan yang dipantau perkembangannya (SDIDTK) minimal 2 kali setahun di wilayah kerja puskesmas dalam kurun waktu 1 tahun</t>
  </si>
  <si>
    <t>Cakupan pelayanan MTBS</t>
  </si>
  <si>
    <t xml:space="preserve">Cakupan pelayanan MTBS adalah persentase balita sakit usia 2-59 bulan 29 hari yang berkunjung ke Puskesmas dan mendapatkan pelayanan dengan pendekatan MTBS dalam kurun waktu satu tahun </t>
  </si>
  <si>
    <t>Cakupan kelas ibu balita</t>
  </si>
  <si>
    <t>Cakupan kelas ibu balita adalah persentase pelaksanaan kelas ibu balita di kelurahan wilayah kerja Puskesmas dalam kurun waktu satu tahun</t>
  </si>
  <si>
    <t>ibu dan balita</t>
  </si>
  <si>
    <t>3.3</t>
  </si>
  <si>
    <t>Kesehatan anak usia sekolah dan Remaja</t>
  </si>
  <si>
    <t>Penjaringan anak sekolah</t>
  </si>
  <si>
    <t xml:space="preserve">Cakupan penjaringan anak sekolah adalah persentase seluruh peserta didik baru pada tahun ajaran baru kelas 1, 7 dan 10 di sekolah/madrasah, baik negeri atau swasta termasuk sekolah luar biasa yang mendapatkan pemeriksaan kesehatan sesuai standar di suatu wilayah kerja Puskesmas dalam kurun waktu satu tahun </t>
  </si>
  <si>
    <t xml:space="preserve">
*sasaran anak usia sekolah dan remaja bersumber dari Data Riil Puskesmas</t>
  </si>
  <si>
    <t>anak sekolah</t>
  </si>
  <si>
    <t>Skrining Kesehatan</t>
  </si>
  <si>
    <t>Skrining kesehatan adalah persentase setiap anak pada usia pendidikan dasar (kelas 1 sd kelas 9 di sekolah dan usia 7 sd 15 tahun di luar sekolah seperti pondok pesantren, panti, lapas dan lainnya) mendapatkan pelayanan kesehatan sesuai standar di suatu wilayah kerja Puskesmas dalam kurun waktu satu tahun</t>
  </si>
  <si>
    <t xml:space="preserve">
*sasaran anak usia sekolah dan remaja bersumber dari Data Riil Puskesmas</t>
  </si>
  <si>
    <t>3.4</t>
  </si>
  <si>
    <t>Kesehatan Lansia</t>
  </si>
  <si>
    <t>Lanjut usia yang mendapatkan skrining kesehatan sesuai standar</t>
  </si>
  <si>
    <t xml:space="preserve">Lansia (umur ≥ 60 tahun) yang mendapat skrining kesehatan di wilayah kerja Puskesmas minimal satu kali dalam kurun waktu 1 Tahun. </t>
  </si>
  <si>
    <t xml:space="preserve">       *Sumber data Sasaran : dari Dukcapil/DKB semester 2 Tahun 2021</t>
  </si>
  <si>
    <t>lansia</t>
  </si>
  <si>
    <t>kesehatan lansia</t>
  </si>
  <si>
    <t>Jumlah lansia  umur ≥ 60 tahun  yang dibina / yang mendapat pelayanan</t>
  </si>
  <si>
    <t xml:space="preserve">Lansia  (umur ≥ 60 tahun ) yang dibina / yang mendapat pelayanan kesehatan/ diskreening kesehatannya di wilayah kerja Puskesmas minimal 1 kali dalam kurun waktu 1 tahun </t>
  </si>
  <si>
    <t>Jumlah lansia  umur ≥ 70 tahun  yang dibina / yang mendapat pelayanan</t>
  </si>
  <si>
    <t xml:space="preserve">Lansia  (umur ≥ 70 tahun) yang dibina / yang mendapat pelayanan kesehatan/ diskreening kesehatannya di wilayah kerja Puskesmas minimal 1 kali dalam kurun waktu 1 tahun </t>
  </si>
  <si>
    <t>Jumlah kelompok lansia /posyandu lansia (posbindu) yang aktif</t>
  </si>
  <si>
    <t xml:space="preserve">Jumlah posyandu lansia yang mendapat pelayanan kesehatan </t>
  </si>
  <si>
    <t xml:space="preserve">       *Sumber data Sasaran : riil</t>
  </si>
  <si>
    <t>posbindu</t>
  </si>
  <si>
    <t>3.5</t>
  </si>
  <si>
    <t xml:space="preserve">Keluarga Berencana </t>
  </si>
  <si>
    <t>Rasio akseptor KB</t>
  </si>
  <si>
    <t xml:space="preserve">Rasio akseptor KB  adalah persentase jumlah akseptor  KB a dibandingkan dengan jumlah pasangan usia subur (PUS) di suatu wilayah kerja Puskesmas dalam kurun waktu satu tahun </t>
  </si>
  <si>
    <t xml:space="preserve">       *Sumber data Sasaran : proyeksi BPS</t>
  </si>
  <si>
    <t>akseptor KB</t>
  </si>
  <si>
    <t>IV</t>
  </si>
  <si>
    <t>Upaya Kesehatan Gizi</t>
  </si>
  <si>
    <t>Persentase ibu hamil mendapat TTD 90 tablet</t>
  </si>
  <si>
    <t>Keterangan : Sasaran Ibu Hamil yang digunakan adalah Sasaran Ibu Hamil Proyeksi tahun 2022</t>
  </si>
  <si>
    <t>Persentase Bayi Baru Lahir ( BBL) mendapatkan Inisiasi Menyusu Dini (IMD)</t>
  </si>
  <si>
    <t>Persentase bayi 0-6 bulan mendapatkan ASI eksklusif</t>
  </si>
  <si>
    <t>bayi 0-6 bulan</t>
  </si>
  <si>
    <t>Persentase balita ditimbang</t>
  </si>
  <si>
    <t>Keterangan : Sasaran Balita yang di gunakan adalah  yang terdapat pada Data Konsolidasi Bersih Disdukcapil Semester 2 tahun  2021</t>
  </si>
  <si>
    <t>Persentase balita naik timbangan (N)</t>
  </si>
  <si>
    <t>Upaya kesehatan Gizi</t>
  </si>
  <si>
    <t>Persentase balita mempunyai buku KIA/KMS</t>
  </si>
  <si>
    <t>Persentase balita 6-59 bulan mendapatkan kapsul vit A dosis tinggi</t>
  </si>
  <si>
    <t xml:space="preserve">Keterangan : sasaran Balita 6-59 bulan yang digunakan adalah balita 0-59 bulan yang terdapat dalam Data Konsolidasi Bersih (DKB) Disdukcapil semester 2 th 2021 </t>
  </si>
  <si>
    <t>balita 6-59 bulan</t>
  </si>
  <si>
    <t>Persentase Remaja putri disekolah usia 12-18 tahun mendapatkan TTD</t>
  </si>
  <si>
    <t>Keterangan : Sasaran Remaja Putri yang digunakan adalah :Jumlah Remaja putri riil dari hasil penjaringan Puskesmas</t>
  </si>
  <si>
    <t>remaja putri</t>
  </si>
  <si>
    <t>Persentase ibu hamil  Kurang Energi Kronis (KEK) mendapatkan makanan tambahan</t>
  </si>
  <si>
    <t xml:space="preserve">persentase balita gizi kurang  mendapatkan makanan tambahan </t>
  </si>
  <si>
    <t>Keterangan : Sasaran Balita Gizi Kurang adalah Balita Gizi Kurang kumulatif dari Januari s.d Desember</t>
  </si>
  <si>
    <t>V</t>
  </si>
  <si>
    <t>Pencegahan dan Pengendalian Penyakit</t>
  </si>
  <si>
    <t xml:space="preserve">5.1. </t>
  </si>
  <si>
    <t>Pencegahan dan pengendalian penyakit menular</t>
  </si>
  <si>
    <t>Cakupan Pelayanan Kesehatan Orang Terduga TB</t>
  </si>
  <si>
    <t>Persentase Jumlah Orang Terduga TBC yang Mendapatkan Pelayanan TBC Sesuai Standar di Wilayah Kerjanya Dalam Kurun Waktu Satu Tahun.</t>
  </si>
  <si>
    <t>orang</t>
  </si>
  <si>
    <t>Cakupan Pengobatan Semua Kasus TB</t>
  </si>
  <si>
    <t>Jumlah Semua Kasus TB yang Diobati dan Dilaporkan di antara Perkiraan Jumlah Semua Kasus TB (Insiden)</t>
  </si>
  <si>
    <t xml:space="preserve">pasien </t>
  </si>
  <si>
    <t>Cakupan Angka Keberhasilan Pengobatan Pasien TB Semua Kasus</t>
  </si>
  <si>
    <t>Jumlah Semua Kasus TB yang Sembuh dan Pengobatan Lengkap di antara Semua Kasus TB yang Diobati dan Dilaporkan</t>
  </si>
  <si>
    <t>Cakupan Pelayanan Kesehatan Orang dengan Risiko Terinfeksi HIV</t>
  </si>
  <si>
    <t>Persentase seluruh Kelompok Berisiko (Ibu  hamil, Pasien dengan TB , Populasi Kunci (LSL, Waria, Penasun, WPS, Pasangan ODHA, Bayi dan Ibu HIV, WBP) Dilakukan Pelayanan Pemeriksaan Skrining HIV Sesuai Standar pada tahun yang sama</t>
  </si>
  <si>
    <t>Cakupan Deteksi Dini Sifilis pada Ibu Hamil</t>
  </si>
  <si>
    <t>Persentase jumlah ibu hamil yang dilakukan Tes Sifilis sesuai standar di Fasyankes dalam kurun waktu satu tahun dibagi jumlah sasaran ibu hamil yang ada di wilayah kerja</t>
  </si>
  <si>
    <t>Cakupan Penemuan Penderita Pneumonia Balita</t>
  </si>
  <si>
    <t xml:space="preserve">Persentase penemuan Pneumonia pada balita yang dilayani dalam satu tahun dibagi target penemuan penderita balita pada tahun yang sama </t>
  </si>
  <si>
    <t>Cakupan Pelayanan Diare pada Kasus Semua Umur</t>
  </si>
  <si>
    <t>Persentase jumlah penderita diare semua umur yang dilayani dalam satu tahun dibagi target penemuan penderita semua umur pada tahun yang sama. Target penemuan 10% x IR x Jumlah penduduk. IR =insidens rate =270/1000</t>
  </si>
  <si>
    <t>Cakupan Layanan Rehidrasi Oral Aktif (LROA)</t>
  </si>
  <si>
    <t>Persentase LROA di Fasyankes yang aktif memberikan layanan kepada orang tua/ pengasuh bayi/ balita yang datang ke fasyankes untuk melakukan pengobatan diare; melakukan kegiatan sosialisasi tentang diare, penanggulangan diare yang dapat dilakukan oleh masyarakat, memberikan informasi lainnya terkait diare ke masyarakat, merujuk balita dengan diare ke layanan pengobatan bila diperlukan.</t>
  </si>
  <si>
    <t>layanan</t>
  </si>
  <si>
    <t>Cakupan Deteksi Dini Hepatitis B (DDHB) pada Ibu Hamil</t>
  </si>
  <si>
    <t>Persentase jumlah ibu hamil yang dilakukan Tes Hepatitis B sesuai standar di Fasyankes dalam kurun waktu satu tahun dibagi jumlah sasaran ibu hamil yang ada di wilayah kerja.</t>
  </si>
  <si>
    <t>Cakupan Pemeriksaan Kontak pada Penderita Kusta</t>
  </si>
  <si>
    <t>Persentase jumlah kontak dari penderita Kusta yang dilakukan pemeriksaan sesuai standar di Fasyankes dalam kurun waktu satu tahun dibagi jumlah seluruh kontak erat penderita Kusta, minimal 20 kontak untuk 1 penderita Kusta, yang ada di wilayah kerja</t>
  </si>
  <si>
    <t>Cakupan Pemeriksaan Fungsi Syaraf (PFS) pada Penderita Kusta</t>
  </si>
  <si>
    <t>Persentase jumlah penderita Kusta yang dilakukan Pemeriksaan Fungsi Syaraf sesuai standar di Fasyankes dalam kurun waktu satu tahun dibagi jumlah seluruh penderita Kusta yang ada di wilayah kerja</t>
  </si>
  <si>
    <t xml:space="preserve">Cakupan Penemuan dan Penanggulangan Kasus  DBD </t>
  </si>
  <si>
    <t>Persentase jumlah rumah/ bangunan yang tidak ditemukan jentik nyamuk dibagi jumlah seluruh rumah/ bangunan yang dilakukan pengamatan.
Pengamatan dilakukan dengan radius 100 m dari rumah penderita ( 20 Rumah ) DBD terhadap semua media perairan yang potensial sebagai tempat perkembang biakan nyamuk Aedes, baik di dalam maupun luar rumah. Setiap media potensial dilakukan pengamatan jentik selama 3-5 menit menggunakan senter dan diambil sampel jentiknya untuk diamati jenis jentiknya.</t>
  </si>
  <si>
    <t>rumah/bangunan</t>
  </si>
  <si>
    <t>Cakupan kejadian Demam berdarah dengue (DBD) Ditangani sesuai standar</t>
  </si>
  <si>
    <t>Persentase Penderita DBD yang ditangani sesuai standar diwilayah dal;am kurun waktu 1 tahun dibandingkan dengan jumlah penderita DBD yang ditemukan/ dilaporkan dalam kurun waktu 1 tahun yang sama</t>
  </si>
  <si>
    <t>Cakupan Tatalaksana Kasus Filariasis</t>
  </si>
  <si>
    <t>Jumlah semua kasus kronis filariasis dilakukan tata laksana perawatan, minimal 1 kali per semester untuk kasus lama, untuk kasus baru ditemukan, evaluasi I - 2 minggu setelah perawatan; evaluasi II - 2 minggu setelah evaluasi I; evaluasi III - IV - setiap bulan ; evaluasi V, VI, VII - setiap 3 bulan, evaluasi selanjutnya - setiap 6 bulan.</t>
  </si>
  <si>
    <t>kasus filariasis</t>
  </si>
  <si>
    <t>5.2</t>
  </si>
  <si>
    <t>Pencegahan dan pengendalian penyakit tidak menular</t>
  </si>
  <si>
    <t>Pencegahan dan Pengendalian Penyakit Tidak Menular</t>
  </si>
  <si>
    <t>Cakupan Pelayanan skrining kesehatan pada usia produktif</t>
  </si>
  <si>
    <t>Setiap warga negara usia 15 tahun sampai 59 tahun mendapatkan pelayanan kesehatan sesuai standar. Pemerintah Daerah Kabupaten/Kota wajib memberikan pelayanan kesehatan dalam bentuk edukasi dan skrining kesehatan sesuai standar kepada warga negara usia 15-59 tahun di wilayah kerjanya dalam kurun waktu satu tahun.</t>
  </si>
  <si>
    <t>Cakupan kelurahan yang melaksanakan Pos Pembinaan Terpadu (Posbindu ) PTM</t>
  </si>
  <si>
    <t>Posbindu PTM merupakan peran serta masyarakat dalam melakukan kegiatan deteksi dini dan pemantauan faktor risiko PTM Utama yang dilaksanakan secara terpadu, rutin, dan periodik. Faktor risiko penyakit tidak menular (PTM) meliputi merokok, konsumsi minuman beralkohol, pola makan tidak sehat, kurang aktifitas fisik, obesitas, stres, hipertensi, hiperglikemi, hiperkolesterol serta menindak lanjuti secara dini faktor risiko yang ditemukan melalui konseling kesehatan dan segera merujuk ke fasilitas pelayanan kesehatan dasar. Kelompok PTM Utama adalah diabetes melitus (DM), kanker, penyakit jantung dan pembuluh darah (PJPD), penyakit paru obstruktif kronis (PPOK), dan gangguan akibat kecelakaan dan tindak kekerasan</t>
  </si>
  <si>
    <t>Cakupan Pelayanan Kesehatan Hipertensi</t>
  </si>
  <si>
    <t>Memberikan pelayanan kesehatan sesuai standar bagi penderita hipertensi, dinilai dari persentase jumlah penderita hipertensi usia 15 tahun keatas yang mendapatkan pelayanan kesehatan sesuai standar di wilayah kerjanya dalam kurun waktu satu tahun.Pelayanan kesehatan penderita hipertensi sesuai standar
meliputi:
1) Pengukuran tekanan darah
2) Edukasi                                                                                              3) Terapi farmakologi</t>
  </si>
  <si>
    <t>Cakupan Pelayanan Penderita Diabetes Melitus</t>
  </si>
  <si>
    <t>Setiap penderita diabetes melitus mendapatkan pelayanan kesehatan sesuai standar. mempunyai kewajiban untuk memberikan pelayanan kesehatan sesuai standar kepada seluruh penderita Diabetes Melitus (DM) usia 15 tahun ke atas sebagai upaya pencegahan sekunder di wilayah kerjanya dalam kurun waktu satu. Pelayanan kesehatan penderita diabetes melitus sesuai standar
meliputi:
1) Pengukuran gula darah;
2) Edukasi
3) Terapi farmakologi. tahun</t>
  </si>
  <si>
    <t>Cakupan pelayanan orang dengan gangguan jiwa berat</t>
  </si>
  <si>
    <t>Setiap orang dengan gangguan jiwa berat mendapatkan pelayanan kesehatan sesuai standar. Pemerintah daerah Kabupaten/Kota wajib memberikan pelayanan kesehatan sesuai standar kepada seluruh orang dengan gangguan jiwa (ODGJ) berat sebagai upaya pencegahan sekunder di wilayah kerjanya dalam kurun waktu satu tahun.Pelayanan kesehatan pada ODGJ berat sesuai standar bagi
psikotik akut dan Skizofrenia meliputi:
1) Pemeriksaan kesehatan jiwa;
2) Edukasi                                                                                          3) Terapi farmakologi                                                                   4) Rehabilitasi</t>
  </si>
  <si>
    <t xml:space="preserve">Cakupan Penderita Pasung yang dibebaskan/dan mendapatkan pelayanan kesehatan </t>
  </si>
  <si>
    <t>Penderita ODGJ dibebaskan dari pasungan dan mendapatkan pelayanan kesehatan standar. pasung adalah satu bentuk pengekangan yang secara tradisional dipakai di Indonesia, tanpa akses pada perawatan kesehatan jiwa dan layanan pendukung lain, untuk membatasi orang yang dianggap atau mengalami disabilitas psikososial di dalam atau di luar rumah</t>
  </si>
  <si>
    <t>Surveilens dan imunisasi</t>
  </si>
  <si>
    <t>Surveilens dan Imunisasi</t>
  </si>
  <si>
    <t>Cakupan HB0</t>
  </si>
  <si>
    <t>Cakupan Imunisasi HB0  adalah Kegiatan pelayanan imunisasi Hepatitis B yang pertama kali yang dilaksanakan oleh petugas puskesmas maupun jejaringnya terhadap bayi baru lahir usia 0 - 24 jam</t>
  </si>
  <si>
    <t>Cakupan BCG</t>
  </si>
  <si>
    <t xml:space="preserve">Cakupan Imunisasi BCG  adalah Kegiatan pelayanan imunisasi BCG yang dilaksanakan oleh petugas puskesmas maupun jejaringnya terhadap bayi usia 1 bulan </t>
  </si>
  <si>
    <t>Cakupan DPT, HB 1 , Hib 1</t>
  </si>
  <si>
    <t>Cakupan Imunisasi DPT, HB 1,  Hib 1   adalah Kegiatan pelayanan imunisasi DPT, Hepatitis B setelah yg pertama , dan Hemophilus Influenza tipe b pertama yang dilaksanakan oleh petugas puskesmas maupun jejaringnya terhadap bayi  usia 2 bulan sd 1 tahun</t>
  </si>
  <si>
    <t>Cakupan DPT-HB 2-Hib2</t>
  </si>
  <si>
    <t>Cakupan Imunisasi DPT, HB 2,  Hib 2   adalah Kegiatan pelayanan imunisasi DPT, Hepatitis B setelah yg kedua , dan Hemophilus Influenza tipe b kedua yang dilaksanakan oleh petugas puskesmas maupun jejaringnya terhadap bayi  usia 3 bulan sd 1 tahun</t>
  </si>
  <si>
    <t>Cakupan DPT-HB 3-Hib3</t>
  </si>
  <si>
    <t>Cakupan Imunisasi DPT, HB 3, Hib 3   adalah Kegiatan pelayanan imunisasi DPT, Hepatitis B setelah yg ketiga , dan Hemophilus Influenza tipe b ketiga yang dilaksanakan oleh petugas puskesmas maupun jejaringnya terhadap bayi  usia 4 bulan sd 1 tahun</t>
  </si>
  <si>
    <t>Cakupan Polio 4</t>
  </si>
  <si>
    <t>Cakupan Imunisasi Polliomyelitis  adalah Kegiatan pelayanan imunisasi Poliomyelitis yang dilaksanakan oleh petugas puskesmas maupun jejaringnya terhadap bayi  usia 4 bulan sd 1 tahun</t>
  </si>
  <si>
    <t>Cakupan IPV</t>
  </si>
  <si>
    <t>Cakupan Imunisasi IPV  adalah Kegiatan pelayanan imunisasi IPV (Inactive Polio Vaccine) yang dilaksanakan oleh petugas puskesmas maupun jejaringnya terhadap bayi  usia 4 bulan sd 1 tahun</t>
  </si>
  <si>
    <t>Cakupan Campak -Rubella (MR)</t>
  </si>
  <si>
    <t>Cakupan Imunisasi MR  adalah Kegiatan pelayanan imunisasi Campak Rubella yang dilaksanakan oleh petugas puskesmas maupun jejaringnya terhadap bayi usia 9 bulan sd 1 tahun</t>
  </si>
  <si>
    <t>Cakupan Imunisasi BIAS DT</t>
  </si>
  <si>
    <t>Cakupan Imunisasi BIAS DT  adalah Kegiatan pelayanan imunisasi Difteri Tetanus yang dilaksanakan oleh petugas puskesmas maupun jejaringnya terhadap anak sekolah kelas 1 SD</t>
  </si>
  <si>
    <t>siswa</t>
  </si>
  <si>
    <t>Cakupan BIAS Td</t>
  </si>
  <si>
    <t>Cakupan Imunisasi BIAS Td  adalah Kegiatan pelayanan imunisasi Tetanus difteri yang dilaksanakan oleh petugas puskesmas maupun jejaringnya terhadap anak sekolah kelas 2 dan 5 SD</t>
  </si>
  <si>
    <t>Cakupan BIAS MR</t>
  </si>
  <si>
    <t>Cakupan Imunisasi MR  adalah Kegiatan pelayanan imunisasi Campak Rubella yang dilaksanakan oleh petugas puskesmas maupun jejaringnya terhadap anak sekolah kelas 1 SD</t>
  </si>
  <si>
    <t>Cakupan Pelayanan Imunisasi Ibu Hamil TT2+</t>
  </si>
  <si>
    <t>Cakupan Imunisasi  Pelayanan Imunisasi Ibu Hamil Td 2+  adalah Kegiatan pelayanan imunisasi Tetanus Toxoid setelah pemberian pertamayang dilaksanakan oleh petugas puskesmas maupun jejaringnya terhadap ibu hamil</t>
  </si>
  <si>
    <t>Cakupan Kelurahan Universal Child Immunization (UCI)</t>
  </si>
  <si>
    <t>Cakupan Imunisasi Dasar Lengkap  adalah Kegiatan pelayanan imunisasi Hepatitis B, BCG, DPT, OPV, Hib, IPV dan MR yang dilaksanakan oleh petugas puskesmas maupun jejaringnya terhadap bayi baru lahir sd usia 1 tahun</t>
  </si>
  <si>
    <t>Cakupan Imunisasi Dasar Lengkap</t>
  </si>
  <si>
    <t>Cakupan pelayanan imunisasi Hepatitis B, Polio, Tuberkulosis, DPT, Hib dan MR sesuai dengan jadwalnya</t>
  </si>
  <si>
    <t>Cakupan Sistem Kewaspadaan Dini dan Respon (SKDR)</t>
  </si>
  <si>
    <t>Cakupan pemantauan perkembangan trend suatu penyakit menular potensial KLB/wabah dari waktu ke waktu (periode mingguan)</t>
  </si>
  <si>
    <t>laporan</t>
  </si>
  <si>
    <t xml:space="preserve">Cakupan Pengendalian Kejadian Luar Biasa  (KLB)                </t>
  </si>
  <si>
    <t>Cakupan pengendalian/penanggulangan Kejadian Penyakit / penderita mencegah perluasan kejadian dan timbulnya penderita atau kematian baru pada suatu kejadian luar biasa yang sedang terjadi dalam kurun waktu satu tahun</t>
  </si>
  <si>
    <t>kasus</t>
  </si>
  <si>
    <t>cakupan vaksinasi Covid-19 dosis 1 pada  lansia</t>
  </si>
  <si>
    <t>cakupan vaksinasi Covid-19 dosis 2 pada  lansia</t>
  </si>
  <si>
    <t>cakupan vaksinasi Covid-19 dosis 1 pada  usia&gt;6 tahun</t>
  </si>
  <si>
    <t>cakupan vaksinasi Covid-19 dosis 2 pada  usia&gt;6 tahun</t>
  </si>
  <si>
    <t>Cakupan Testing kasus Covid-19</t>
  </si>
  <si>
    <t>pemeriksaan</t>
  </si>
  <si>
    <t>Cakupan Treatment kasus Covid-19</t>
  </si>
  <si>
    <t>Upaya Kesehatan Masyarakat  Pengembangan</t>
  </si>
  <si>
    <t>I</t>
  </si>
  <si>
    <t>Pelayanan Kesehatan Tradisional</t>
  </si>
  <si>
    <t>Pelayanan Kesehatan Tradisional komplementer</t>
  </si>
  <si>
    <t xml:space="preserve">Cakupan Pembinaan Upaya Kesehatan Tradisional </t>
  </si>
  <si>
    <t xml:space="preserve">Pembinaan penyehat tradisional adalah upaya yang dilakukan oleh puskesmas berupa inventarisir, identifikasi, dengan aplikasi Gan Hattra, pencatatan dan pelaporan kunjungan klien, serta fasilitasi rekomendasi registrasi  kesehatan tradisional  di wilayah kerja puskesmas dalam kurun waktu satu tahun. </t>
  </si>
  <si>
    <t>penyehat tradisional</t>
  </si>
  <si>
    <t>Cakupan Penyehat Tradisional Terdaftar/Berizin</t>
  </si>
  <si>
    <t>Cakupan Penyehat Tradisional Terdaftar/Berizin adalah persentase penyehat tradisional yang terdaftar atau berizin  (yang mempunyai STPT/ STRKT) di wilayah kerja Puskesmas dalam kurun waktu satu tahun</t>
  </si>
  <si>
    <t xml:space="preserve">Cakupan Pembinaan Kelompok Tanaman Obat dan Keluarga (TOGA) </t>
  </si>
  <si>
    <t>Cakupan kelompok TOGA yang dibina oleh petugas puskesmas yang berada di wilayah kerja puskesmas dalam kurun wakti satu tahun</t>
  </si>
  <si>
    <t>kelompok</t>
  </si>
  <si>
    <t>Cakupan Puskesmas yang melakukan pelayanan kesehatan tradisional</t>
  </si>
  <si>
    <t>Cakupan Puskesmas yang melakukan pelayanan kesehatan tradisional adalah jumlah puskesmas yang melakukan pelayanan tradisional</t>
  </si>
  <si>
    <t>puskesmas</t>
  </si>
  <si>
    <t>Kesehatan Olah raga</t>
  </si>
  <si>
    <t>Kesehatan Olahraga</t>
  </si>
  <si>
    <t>Cakupan jamaah haji yang diperiksa kebugaran</t>
  </si>
  <si>
    <t>Cakupan penilaian kebugaran jasmani bagi semua calon jemaah haji di wilayah kerja puskesmas</t>
  </si>
  <si>
    <t>Kesehatan Kerja</t>
  </si>
  <si>
    <t>Jumlah Pos UKK yang terbentuk di wiayah kerja  Puskesmas</t>
  </si>
  <si>
    <t>Cakupan Pos UKK baru yang terbentuk pada kelurahan di wilayah kerja Puskesmas dalam 1 tahun</t>
  </si>
  <si>
    <t>pos</t>
  </si>
  <si>
    <t>Jumlah Pos UKK yang ada di wilayah kerja Puskesmas yang  dilakukan pembinaan</t>
  </si>
  <si>
    <t>Cakupan Pos UKK yang sudah terbentuk dan mendapatkan pembinaan pada kelurahan di wilayah kerja Puskesmas</t>
  </si>
  <si>
    <t>Kesehatan Gigi dan Mulut</t>
  </si>
  <si>
    <t>Cakupan Pembinaan Kesehatan Gigi di Masyarakat</t>
  </si>
  <si>
    <t>Prosentase UKBM yang mendapatkan pembinaan dari petugas Puskesmas di wilayah kerja Puskesmas dalam kurun waktu setahun</t>
  </si>
  <si>
    <t>UKBM</t>
  </si>
  <si>
    <t>Cakupan Pembinaan Kesehatan Gigi dan Mulut di SD/ MI</t>
  </si>
  <si>
    <t>Kegiatan untuk mengubah perilaku mereka dari kurang menguntungkan menjadi menguntungkan terhadap kesehatan gigi pada suatu sekolah. Kegiatannya meliputi pemberian Dental Health Education dan gerakan sikat gigi massal</t>
  </si>
  <si>
    <t>Siswa</t>
  </si>
  <si>
    <t>Cakupan Pemeriksaan Kesehatan Gigi dan Mulut Siswa SD/ MI</t>
  </si>
  <si>
    <t>Prosentase siswa SD/MI yang mendapatkan pemeriksaan kesehatan gigi dan mulut dari petugas Puskesmas dalam kurun waktu satu tahun (Kelas 1)</t>
  </si>
  <si>
    <t>Cakupan Penanganan Siswa SD/ MI yang Membutuhkan Perawatan Kesehatan Gigi dan Mulut</t>
  </si>
  <si>
    <t>Prosentase siswa SD/MI yang mendapatkan penanganan berupa perawatan gigi oleh petugas di Puskesmas</t>
  </si>
  <si>
    <t>UPAYA KESEHATAN PERORANGAN</t>
  </si>
  <si>
    <t>Rawat jalan</t>
  </si>
  <si>
    <t>Rawat Jalan</t>
  </si>
  <si>
    <t>Cakupan rawat jalan peserta JKN</t>
  </si>
  <si>
    <t xml:space="preserve">Cakupan rawat jalan adalah jumlah kunjungan kasus ( baru ) rawat jalan di sarana kesehatan strata pertama </t>
  </si>
  <si>
    <t>kunjungan</t>
  </si>
  <si>
    <t xml:space="preserve">Cakupan kelengkapan pengisian  Rekam Medis pada pasien kunjungan rawat jalan di Puskesmas </t>
  </si>
  <si>
    <t xml:space="preserve">Presentase kelengkapan pengisian rekam medis pada seluruh pasien Puskesmas pada kurun waktu satu tahun  dibanding dengan jumlah seluruh kunjungan pasien di Puskesmas pada kurun waktu satu tahun </t>
  </si>
  <si>
    <t>rekam medis</t>
  </si>
  <si>
    <t>Cakupan kunjungan rawat jalan gigi</t>
  </si>
  <si>
    <t>Prosentase kunjungan pasien baru untuk tujuan pengamatan, diagnosa, pengobatan, rehabilitasi dan pelayanan kesehatan gigi dan mulut</t>
  </si>
  <si>
    <t>Pelayanan  PONED</t>
  </si>
  <si>
    <t>Pelayanan PONED</t>
  </si>
  <si>
    <t>Cakupan Asuhan Keperawatan Individu pada Pasien Poned</t>
  </si>
  <si>
    <t>Cakupan asuhan keperawatan pada individu  pada pasien PONED adalah presentase jumlah pasien rawat inap yang mendapat asuhan keperawatan individu di puskesmas dalam periode satu tahun</t>
  </si>
  <si>
    <t>BOR ( Bed Occupancy Ratio = Angka penggunaan tempat tidur)</t>
  </si>
  <si>
    <t>Persentase pemakaian tempat tidur di puskesmas PONED  pada satuan waktu  tertentu ( 1 tahun )</t>
  </si>
  <si>
    <t>persen</t>
  </si>
  <si>
    <t>ALOS ( Average Lenght of Stay = Rata-rata lamanya pasien dirawat)</t>
  </si>
  <si>
    <t>Rata-rata lamanya pasien dirawat, target 2 hari</t>
  </si>
  <si>
    <t>hari</t>
  </si>
  <si>
    <t>2 hari</t>
  </si>
  <si>
    <t>Pencegahan dan Pengendalian Infeksi</t>
  </si>
  <si>
    <t>Cakupan Kepatuhan Kebersihan Tangan</t>
  </si>
  <si>
    <t>kebersihan tangan dilakukan dengan mencuci tangan menggunakan sabun dan air mengalir bila tangan tampak kotor atau terkena cairan tubuh atau menggunakan alkohol (alkohol based on handrub)  dengan kandungan alkohol 60-80 persen bila tangan tidak tampak kotor. kebersihan tangan dilakukan dengan 5 indikasi dan langkah kebersihan tangan menurut WHO</t>
  </si>
  <si>
    <t>Pencegahan dan pengendalian infeksi</t>
  </si>
  <si>
    <t>Cakupan Kepatuhan Penggunaan APD</t>
  </si>
  <si>
    <t>kepatuhan penggunaan APD adalah kepatuhan petugas dalam menggunakan APD dengan tepat sesuai dengan indikasi ketika melakukan tindakan yang memungkinkan tubuh atau membran mukosa terkena atau terpercik darah atau cairan tubuh atau cairan infeksius lainnya berdasarkan jenis resiko</t>
  </si>
  <si>
    <t>Penilaian kepatuhan penggunaan APD adalah penilaian terhadap petugas dalam menggunakan APD sesuai indikasi dengan tepat saat memberikan pelayanan kesehatan pada periode observaso</t>
  </si>
  <si>
    <t>APD adalah perangkat alat yang dirancang  sebagai penghalang terhadap penitrasi Zat, partikel padat, cair atau udara untuk melindungi pemakainya dari cedera atau penyebaran infeksi atau penyakit</t>
  </si>
  <si>
    <t>Keselamatan Pasien</t>
  </si>
  <si>
    <t>Cakupan Pelaporan Insiden Keselamatan Pasien</t>
  </si>
  <si>
    <t>pelaporan insiden keselamatan pasien kedalam aplikasi kemenkes yang dilakukan setiap bulan</t>
  </si>
  <si>
    <t>Cakupan kepatuhan Identifikasi Pasien</t>
  </si>
  <si>
    <t>pemberi  layanan</t>
  </si>
  <si>
    <t>identifikasi dilakukan dengan cara visual atau verbal</t>
  </si>
  <si>
    <t>identifikasi dilakukan secara bebar setiap tindakan intervensi pasien</t>
  </si>
  <si>
    <t>Perawatan Kesehatan Masyarakat</t>
  </si>
  <si>
    <t>Kunjungan Rawat Jalan Umum mendapat   Askep Individu</t>
  </si>
  <si>
    <t xml:space="preserve">Jumlah pasien  rawat jalan dalam gedung yang mendapat asuhan keperawatan  individu langsung oleh perawat  </t>
  </si>
  <si>
    <t xml:space="preserve">Cakupan keluarga resiko tinggi   mendapat Askep keluarga </t>
  </si>
  <si>
    <t xml:space="preserve">Jumlah  keluarga yang mendapat asuhan keperawatan keluarga dan terdokumentasikan melalui askep keluarga  sesuai dengan permasalahan yang ditemukan termasuk tindak lanjut permasalahan pada indikator Program Indonesia Sehat dengan Pendekatan Keluarga </t>
  </si>
  <si>
    <t xml:space="preserve">Cakupan Keluarga Mandiri III dan IV pada semua kasus </t>
  </si>
  <si>
    <t>Cakupan hasil akhir tingkat kemandirian Keluarga ( KM III dan IV) pada  keseluruhan  keluarga dalam mengatasi masalah kesehatannya, setelah mendapatkan askep keluarga minimal 4 kali kunjungan .</t>
  </si>
  <si>
    <t>Cakupan Keluarga dengan TBC  yang mencapai  (KM III  dan  IV)   setelah minimal   4 kali kunjungan rumah .</t>
  </si>
  <si>
    <t>Cakupan hasil akhir tingkat kemandirian Keluarga ( KM III dan IV) pada   keluarga dengan penderita  TBC , setelah mendapatkan askep keluarga minimal 4 kali kunjungan .</t>
  </si>
  <si>
    <t>Cakupan Keluarga Mandiri  (KM III  dan  IV)  pada keluarga  dengan Hipertensi   yang  mendapat askep  keluarga .</t>
  </si>
  <si>
    <t>Cakupan hasil akhir tingkat kemandirian Keluarga ( KM III dan IV) pada    keluarga dengan penderita  Hipertensi , setelah mendapatkan askep keluarga minimal 4 kali kunjungan .</t>
  </si>
  <si>
    <t>Cakupan Keluarga Mandiri  (KM III  dan  IV)  pada keluarga  dengan ODGJ   yang  mendapat askep  keluarga .</t>
  </si>
  <si>
    <t>Cakupan hasil akhir tingkat kemandirian Keluarga ( KM III dan IV) pada  keluarga dengan penderita Orang dengan gangguan Jiwa (ODGJ) , setelah mendapatkan askep keluarga minimal 4 kali kunjungan .</t>
  </si>
  <si>
    <t>Cakupan   Kelompok Resiko tinggi mendapat Askep</t>
  </si>
  <si>
    <t xml:space="preserve">Jumlah kelompok Resiko tinggi ( prolanis, kelompok bumil resti, kelompok balita resti dll) yang mendapat askep kelompok oleh petugas puskesmas </t>
  </si>
  <si>
    <t xml:space="preserve">Cakupan  masyarakat/Desa mendapat Askep Komunitas </t>
  </si>
  <si>
    <t xml:space="preserve">Jumlah desa/ kelurahan/RW yang mendapat asuhan keperawatan komunitas oleh perawat termasuk  </t>
  </si>
  <si>
    <t>Persentase  kunjungan pasien ke  Sentra keperawatan aktif</t>
  </si>
  <si>
    <t xml:space="preserve">Persentase  kunjungan pasien ke  Sentra keperawatan aktif adalah Jumlah kunjungan pasien ke Sentra Keperawatan untuk mendapatkan pelayanan baik preventif, promotif, caretif atau rehabilitatf di puskesmas, dimana hari buka pelayanan  Sentra Keperawatan  minimal  1 kali perminggu , dan kontinyu sepanjang tahun. </t>
  </si>
  <si>
    <t>Pelayanan Kefarmasian</t>
  </si>
  <si>
    <t xml:space="preserve">Persentase ketersediaan obat  esensial di Puskesmas </t>
  </si>
  <si>
    <t xml:space="preserve">Tersedianya obat esensial  di Puskesmas yang ditetapkan sebagai obat indikator untuk pelayanan kesehatan dasar      40 item obat esensial di Puskesmas :                                             1. Albendazol tab/ Pirantel pamoat                              
2. Allopurinol
3. Amlodipin / Kaptopril
4. Amoxicillin 500 mg                             
5. Amoxicillin sirup                                  
6. Antasida tablet kunyah/ Antasida suspensi
7. Asam askorbat(Vitamin c)
8. Asiklovir
9. Betametason salep                                    
10. Deksametason tablet / injeksi                                                </t>
  </si>
  <si>
    <t>obat</t>
  </si>
  <si>
    <t xml:space="preserve">11. Diazepam injeksi  5 mg/ml,                                                     12. Diazepam, 
13.Dihidroartemsin+piperakuin (DHP) dan primaquin,
14. Difenhidramin Inj. 10 mg/ml,
15.Epinefrin (Adrenalin) injeksi  0,1 % (sebagai HCl),
16.Fitomenadion (Vitamin K) injeksi,
17.Furosemid 40 mg/Hidroklorotiazid (HCT) ,
18.Garam Oralit  serbuk,
19.Glibenklamid/Metformin ,
20. Hidrokortison krim/salep,                                                       21. Kotrimoksazol (dewasa) kombinasi tablet/Kotrimoksazol suspensi,
22. Lidokain inj,
23. Magnesium Sulfat injeksi,
24. Metilergometrin Maleat injeksi  0,200 mg-1 ml,
25 .Natrium Diklofenak ,
26. OAT FDC Kat 1,
27. Oksitosin injeksi,
28. Parasetamol sirup 120 mg / 5 ml ,
29. Parasetamol 500 mg,
30. Prednison 5 mg                                                                          </t>
  </si>
  <si>
    <t>31. Ketokonazole tablet 200 mg,
32. Retinol 100.000/200.000 IU,
33. Salbutamol,
34. Salep Mata/Tetes Mata Antibiotik,
35. Chlorpheniramine Maleat talet 4 mg,
36. Siprofloksasin,
37. Tablet Tambah Darah,
38. Amitriptilin tablet salut 25 mg (HCl)
39. Vitamin B6 (Piridoksin),
40. Zinc 20 mg</t>
  </si>
  <si>
    <t xml:space="preserve">2. </t>
  </si>
  <si>
    <t>Persentase ketersediaan vaksin Imunisasi Dasar  Lengkap (IDL)</t>
  </si>
  <si>
    <t>Tersedianya vaksin Imunisasi Dasar Lengkap (IDL) di Puskesmas untuk program pelayanan kesehatan dasar.     Ketersediaan Vaksin                                                                         5 Vaksin esensial di Puskesmas :
1. Vaksin Hepatitis B
2.Vaksin BCG
3. Vaksin DPT-HB-HIB
4. Vaksin Polio
5 Vaksin Campak/Campak Rubella</t>
  </si>
  <si>
    <t>Vaksin</t>
  </si>
  <si>
    <t xml:space="preserve">Persentase penggunaan obat yang rasional pada kasus ISPA non pneumonia                   
</t>
  </si>
  <si>
    <t>resep</t>
  </si>
  <si>
    <t xml:space="preserve">Persentase penggunaan obat yang rasional pada kasus Diare non spesifik                 
</t>
  </si>
  <si>
    <t>Persentase penggunaan antibiotik pada penatalaksanaan kasus Diare non spesifik
Kode ICD 10 Diare = A09 dan K52</t>
  </si>
  <si>
    <t>Persentase  kesesuaian obat dengan Formularium Nasional</t>
  </si>
  <si>
    <t>Persentase kesesuaian item obat dengan Formularium Nasional FKTP</t>
  </si>
  <si>
    <t>Persentase Puskesmas yang melaksanakan pelayanan kefarmasian khususnya pemberian konseling sesuai standar</t>
  </si>
  <si>
    <t xml:space="preserve">Puskesmas yang melaksanakan pelayanan kefarmasian sesuai standar adalah Puskesmas yang melaksanakan pemberian  konseling yang terdokumentasi dan dilakukan oleh tenaga Apoteker di Puskesmas </t>
  </si>
  <si>
    <t>Pelayanan Laboratorium</t>
  </si>
  <si>
    <t xml:space="preserve">Cakupan pemeriksaan laboratorium Puskesmas </t>
  </si>
  <si>
    <t xml:space="preserve">Cakupan jumlah seluruh pemeriksaan laboratorium puskesmas adalah jumlah pemeriksaan laboratorium dibandingkan dengan jumlah kunjungan pasien yang disarankan pemeriksaan laboratorium </t>
  </si>
  <si>
    <t>Total Penilaian Cakupan Kegiatan</t>
  </si>
  <si>
    <t>Penilaian Kinerja Puskesmas   : UPTD Puskesmas Rangkapan Jaya Baru</t>
  </si>
  <si>
    <t xml:space="preserve">Pencapaian </t>
  </si>
  <si>
    <t>Cakupan</t>
  </si>
  <si>
    <t>Variabel</t>
  </si>
  <si>
    <t>Sub Variabel</t>
  </si>
  <si>
    <t>Komunikasi Interpersonal dan Konseling (KIP/K) di Puskesmas adalah pengunjung/pasien yang harus mendapat tindak lanjut dengant KIP/K di klinik khusus atau klinik terpadu KIP/K, terkait tentang Gizi, P2M, sanitasi, PHBS dan lain-lain. Sesuai kondisi/masalah dari  pengunjung/pasien dengan didukung alat bantu media KIP/K. Pembuktian dengan : nama pasien, tanggal konsultasi, nama petugas konsultan, materi konsultasi, buku visum</t>
  </si>
  <si>
    <t xml:space="preserve">Cakupan Rumah tangga yang memiliki akses sanitasi </t>
  </si>
  <si>
    <t>Persentase rumah tangga yang memiliki akses fasilitas sanitasi yang memenuhi syarat kesehatan, dapat  digunakan oleh rumah tangga sendiri atau bersama dengan rumah tangga lain tertentu, dilengkapi dengan kloset jenis leher angsa, serta tempat pembuangan akhir tinja berupa tangki septik atau Instalasi Pengolahan Air Limbah (IPAL).</t>
  </si>
  <si>
    <t>Jumlah Tempat-Tempat Umum (TTU) Sehat yang dilakukan Inspeksi Kesehatan Lingkungan</t>
  </si>
  <si>
    <t>Jumlah TTU yang dilakukan  pemeriksaan dan pengamatan secara langsung terhadap media lingkungan dalam rangka pengawasan berdasarkan standar, norma dan baku mutu yang berlaku untuk meningkatkan kualitas lingkunganInspeksi Kesehatan Lingkungan dengan cara:
a. pengamatan fisik media lingkungan;
b. pengukuran media lingkungan di tempat;
c. uji laboratorium; dan/atau
d. analisis risiko kesehatan lingkungan.                                      TTU yang dimaksud adalah institusi pendidikan (TK, SD, SMP, SMA, Pondok Pesantren), fasyankes (RS, Puskesmas, Bidan Praktek Mandiri, Klinik Rawat Inap), pasar, dan tempat ibadah (masjid, gereja, pura, wihara)</t>
  </si>
  <si>
    <t xml:space="preserve">Jumlah Tempat Pengelolaan Makanan (TPM) yang dilakukan Inspeksi Kesehatan Lingkungan  </t>
  </si>
  <si>
    <t>Jumlah TPM yang dilakukan  pemeriksaan dan pengamatan secara langsung terhadap media lingkungan dalam rangka pengawasan berdasarkan standar, norma dan baku mutu yang berlaku untuk meningkatkan kualitas lingkunganInspeksi Kesehatan Lingkungan dengan cara:
a. pengamatan fisik media lingkungan;
b. pengukuran media lingkungan di tempat;
c. uji laboratorium; dan/atau
d. analisis risiko kesehatan lingkungan.                                     TPM yang dimaksud adalag catering/jasa boga, rumah makan, restoran, pujasera.</t>
  </si>
  <si>
    <t xml:space="preserve">Cakupan Sarana Air Minum yang dilakukan Inspeksi Kesehatan Lingkungan  </t>
  </si>
  <si>
    <t>Persentase Sarana Air Minum yang dilakukan  pemeriksaan dan pengamatan secara langsung terhadap media lingkungan dalam rangka pengawasan berdasarkan standar, norma dan baku mutu yang berlaku untuk meningkatkan kualitas lingkunganInspeksi Kesehatan Lingkungan dengan cara:
a. pengamatan fisik media lingkungan;
b. pengukuran media lingkungan di tempat;
c. uji laboratorium; dan/atau
d. analisis risiko kesehatan lingkungan.                                     Sarana air minum yang dimaksud adalah prioritas pada Instalasi PDAM ataupun air perpipaan dengan penyelenggara (BPSPAM) serta dilakukan pula IKL pada sarana air minum rumah tangga pada 1000 RT/tahun</t>
  </si>
  <si>
    <t xml:space="preserve">Jumlah Rumah tangga yang dilakukan Inspeksi Kesehatan Lingkungan  </t>
  </si>
  <si>
    <t>Jumlah Rumah tangga yang dilakukan  pemeriksaan dan pengamatan secara langsung terhadap media lingkungan dalam rangka pengawasan berdasarkan standar, norma dan baku mutu yang berlaku untuk meningkatkan kualitas lingkunganInspeksi Kesehatan Lingkungan dengan cara:
a. pengamatan fisik media lingkungan;
b. pengukuran media lingkungan di tempat;
c. uji laboratorium; dan/atau
d. analisis risiko kesehatan lingkungan.                                     Target rumah tangga yang dilakukan IKL sebanyak 1000 rumah tangga/tahun yang bersifat akumulatif dalam 5 tahun. 1000 RT yang di IKL pada tahun pertama berbeda dengan 1000 RT yang di IKL pada tahun kedua dst. Sehingga target dalam 5 tahun terdapat 5000 RT yang dilakukan IKL.</t>
  </si>
  <si>
    <t xml:space="preserve">Jumlah pasien diberikan konseling </t>
  </si>
  <si>
    <t>Jumlah pasien yang menderita penyakit dan atau gangguan kesehatan yang diakibatkan oleh faktor risiko lingkungan yang diberikan konseling  untuk mewujudkan Kualitas lingkungan yang Sehat</t>
  </si>
  <si>
    <r>
      <rPr>
        <sz val="11"/>
        <color theme="1"/>
        <rFont val="Calibri"/>
      </rPr>
      <t xml:space="preserve">
</t>
    </r>
    <r>
      <rPr>
        <sz val="10"/>
        <color theme="1"/>
        <rFont val="Calibri"/>
      </rPr>
      <t>*sasaran Balita usia 0-72 bersumber dari DKB Disdukcapil Semester 2 Tahun 2021</t>
    </r>
  </si>
  <si>
    <r>
      <rPr>
        <sz val="12"/>
        <color theme="1"/>
        <rFont val="Calibri"/>
      </rPr>
      <t xml:space="preserve">Komponen skrining meliputi :                            1. Pengukuran tekanan darah dengan menggunakan tensi meter (manual atau digital)                                                                     2. pengukuran kadar gula darah dan kolesterol dalam darah menggunakan alat monitor/ pemeriksaan laboratorium sederhana.                                                                    3. Pemeriksaaan gangguan mental emosional usia lanjut menggunakan instrumen </t>
    </r>
    <r>
      <rPr>
        <i/>
        <sz val="12"/>
        <color theme="1"/>
        <rFont val="Calibri"/>
      </rPr>
      <t>Geriatric Depression Scale (GDS)</t>
    </r>
    <r>
      <rPr>
        <sz val="12"/>
        <color theme="1"/>
        <rFont val="Calibri"/>
      </rPr>
      <t xml:space="preserve">                                                  4. Pemeriksaan gangguan kognitif usia lanjut menggunakan instrumen </t>
    </r>
    <r>
      <rPr>
        <i/>
        <sz val="12"/>
        <color theme="1"/>
        <rFont val="Calibri"/>
      </rPr>
      <t xml:space="preserve">Abbreviatet Mental test(AMT) </t>
    </r>
    <r>
      <rPr>
        <sz val="12"/>
        <color theme="1"/>
        <rFont val="Calibri"/>
      </rPr>
      <t xml:space="preserve">                                              5. Pemeriksaaan tingkat kemandirin tingkat lanjut menggunakan </t>
    </r>
    <r>
      <rPr>
        <i/>
        <sz val="12"/>
        <color theme="1"/>
        <rFont val="Calibri"/>
      </rPr>
      <t>Activity Daily Living (ADl)</t>
    </r>
    <r>
      <rPr>
        <sz val="12"/>
        <color theme="1"/>
        <rFont val="Calibri"/>
      </rPr>
      <t xml:space="preserve">dengan instrumen indeks </t>
    </r>
    <r>
      <rPr>
        <i/>
        <sz val="12"/>
        <color theme="1"/>
        <rFont val="Calibri"/>
      </rPr>
      <t xml:space="preserve">Barthel Modifikasi </t>
    </r>
  </si>
  <si>
    <r>
      <rPr>
        <b/>
        <sz val="12"/>
        <color rgb="FF000000"/>
        <rFont val="Calibri"/>
      </rPr>
      <t xml:space="preserve">TTD </t>
    </r>
    <r>
      <rPr>
        <u/>
        <sz val="12"/>
        <color rgb="FF000000"/>
        <rFont val="Calibri"/>
      </rPr>
      <t>adalah</t>
    </r>
    <r>
      <rPr>
        <b/>
        <sz val="12"/>
        <color rgb="FF000000"/>
        <rFont val="Calibri"/>
      </rPr>
      <t xml:space="preserve"> </t>
    </r>
    <r>
      <rPr>
        <sz val="12"/>
        <color rgb="FF000000"/>
        <rFont val="Calibri"/>
      </rPr>
      <t xml:space="preserve">tablet yang sekurangnya mengandung zat besi setara dengan 60 mg besi elemental dan 0,4 mg asam folat yang disediakan oleh pemerintah maupun diperoleh sendiri.  </t>
    </r>
  </si>
  <si>
    <r>
      <rPr>
        <b/>
        <sz val="12"/>
        <color rgb="FF000000"/>
        <rFont val="Calibri"/>
      </rPr>
      <t>Persentase bayi baru lahir yang mendapat IMD</t>
    </r>
    <r>
      <rPr>
        <sz val="12"/>
        <color rgb="FF000000"/>
        <rFont val="Calibri"/>
      </rPr>
      <t xml:space="preserve"> </t>
    </r>
    <r>
      <rPr>
        <u/>
        <sz val="12"/>
        <color rgb="FF000000"/>
        <rFont val="Calibri"/>
      </rPr>
      <t>adalah</t>
    </r>
    <r>
      <rPr>
        <sz val="12"/>
        <color rgb="FF000000"/>
        <rFont val="Calibri"/>
      </rPr>
      <t xml:space="preserve"> proporsi bayi baru lahir hidup yang mendapat IMD </t>
    </r>
    <r>
      <rPr>
        <u/>
        <sz val="12"/>
        <color rgb="FF000000"/>
        <rFont val="Calibri"/>
      </rPr>
      <t>terhadap</t>
    </r>
    <r>
      <rPr>
        <sz val="12"/>
        <color rgb="FF000000"/>
        <rFont val="Calibri"/>
      </rPr>
      <t xml:space="preserve"> jumlah bayi baru lahir hidup x 100%.</t>
    </r>
  </si>
  <si>
    <r>
      <rPr>
        <sz val="12"/>
        <color rgb="FF000000"/>
        <rFont val="Calibri"/>
      </rPr>
      <t xml:space="preserve">·        Bayi usia kurang dari 6 bulan </t>
    </r>
    <r>
      <rPr>
        <u/>
        <sz val="12"/>
        <color rgb="FF000000"/>
        <rFont val="Calibri"/>
      </rPr>
      <t>adalah</t>
    </r>
    <r>
      <rPr>
        <sz val="12"/>
        <color rgb="FF000000"/>
        <rFont val="Calibri"/>
      </rPr>
      <t xml:space="preserve"> seluruh bayi umur 0 bulan 1 hari sampai 5 bulan 29 hari</t>
    </r>
  </si>
  <si>
    <r>
      <rPr>
        <sz val="12"/>
        <color rgb="FF000000"/>
        <rFont val="Calibri"/>
      </rPr>
      <t xml:space="preserve">·        Bayi mendapat ASI Eksklusif kurang dari 6 bulan </t>
    </r>
    <r>
      <rPr>
        <u/>
        <sz val="12"/>
        <color rgb="FF000000"/>
        <rFont val="Calibri"/>
      </rPr>
      <t>adalah</t>
    </r>
    <r>
      <rPr>
        <sz val="12"/>
        <color rgb="FF000000"/>
        <rFont val="Calibri"/>
      </rPr>
      <t xml:space="preserve"> bayi kurang dari 6 bulan yang diberi ASI saja tanpa makanan atau cairan lain kecuali obat, vitamin dan mineral berdasarkan </t>
    </r>
    <r>
      <rPr>
        <i/>
        <sz val="12"/>
        <color rgb="FF000000"/>
        <rFont val="Calibri"/>
      </rPr>
      <t>recall</t>
    </r>
    <r>
      <rPr>
        <sz val="12"/>
        <color rgb="FF000000"/>
        <rFont val="Calibri"/>
      </rPr>
      <t xml:space="preserve"> 24 jam.</t>
    </r>
  </si>
  <si>
    <r>
      <rPr>
        <sz val="12"/>
        <color rgb="FF000000"/>
        <rFont val="Calibri"/>
      </rPr>
      <t xml:space="preserve">·        Persentase bayi kurang dari 6 bulan mendapat ASI Eksklusif </t>
    </r>
    <r>
      <rPr>
        <u/>
        <sz val="12"/>
        <color rgb="FF000000"/>
        <rFont val="Calibri"/>
      </rPr>
      <t>adalah</t>
    </r>
    <r>
      <rPr>
        <sz val="12"/>
        <color rgb="FF000000"/>
        <rFont val="Calibri"/>
      </rPr>
      <t xml:space="preserve"> jumlah bayi kurang dari 6 bulan yang masih mendapat ASI Eksklusif </t>
    </r>
    <r>
      <rPr>
        <u/>
        <sz val="12"/>
        <color rgb="FF000000"/>
        <rFont val="Calibri"/>
      </rPr>
      <t>terhadap</t>
    </r>
    <r>
      <rPr>
        <sz val="12"/>
        <color rgb="FF000000"/>
        <rFont val="Calibri"/>
      </rPr>
      <t xml:space="preserve"> jumlah seluruh bayi kurang dari 6 bulan yang di</t>
    </r>
    <r>
      <rPr>
        <i/>
        <sz val="12"/>
        <color rgb="FF000000"/>
        <rFont val="Calibri"/>
      </rPr>
      <t>recall</t>
    </r>
    <r>
      <rPr>
        <sz val="12"/>
        <color rgb="FF000000"/>
        <rFont val="Calibri"/>
      </rPr>
      <t xml:space="preserve"> dikali 100%.</t>
    </r>
  </si>
  <si>
    <r>
      <rPr>
        <b/>
        <sz val="12"/>
        <color rgb="FF000000"/>
        <rFont val="Calibri"/>
      </rPr>
      <t>Balita</t>
    </r>
    <r>
      <rPr>
        <sz val="12"/>
        <color rgb="FF000000"/>
        <rFont val="Calibri"/>
      </rPr>
      <t xml:space="preserve"> </t>
    </r>
    <r>
      <rPr>
        <u/>
        <sz val="12"/>
        <color rgb="FF000000"/>
        <rFont val="Calibri"/>
      </rPr>
      <t>adalah</t>
    </r>
    <r>
      <rPr>
        <sz val="12"/>
        <color rgb="FF000000"/>
        <rFont val="Calibri"/>
      </rPr>
      <t xml:space="preserve"> anak yang berumur di bawah 5 tahun (0-59 bulan 29 hari) </t>
    </r>
  </si>
  <si>
    <r>
      <rPr>
        <b/>
        <sz val="12"/>
        <color rgb="FF000000"/>
        <rFont val="Calibri"/>
      </rPr>
      <t>S Balita</t>
    </r>
    <r>
      <rPr>
        <sz val="12"/>
        <color rgb="FF000000"/>
        <rFont val="Calibri"/>
      </rPr>
      <t xml:space="preserve"> </t>
    </r>
    <r>
      <rPr>
        <u/>
        <sz val="12"/>
        <color rgb="FF000000"/>
        <rFont val="Calibri"/>
      </rPr>
      <t>adalah</t>
    </r>
    <r>
      <rPr>
        <sz val="12"/>
        <color rgb="FF000000"/>
        <rFont val="Calibri"/>
      </rPr>
      <t xml:space="preserve"> jumlah seluruh sasaran (S) balita yang ada di suatu wilayah.</t>
    </r>
  </si>
  <si>
    <r>
      <rPr>
        <b/>
        <sz val="12"/>
        <color rgb="FF000000"/>
        <rFont val="Calibri"/>
      </rPr>
      <t xml:space="preserve">D Balita </t>
    </r>
    <r>
      <rPr>
        <u/>
        <sz val="12"/>
        <color rgb="FF000000"/>
        <rFont val="Calibri"/>
      </rPr>
      <t>adalah</t>
    </r>
    <r>
      <rPr>
        <sz val="12"/>
        <color rgb="FF000000"/>
        <rFont val="Calibri"/>
      </rPr>
      <t xml:space="preserve"> jumlah balita yang ditimbang (D) di suatu wilayah. </t>
    </r>
  </si>
  <si>
    <r>
      <rPr>
        <b/>
        <sz val="12"/>
        <color rgb="FF000000"/>
        <rFont val="Calibri"/>
      </rPr>
      <t>Persentase</t>
    </r>
    <r>
      <rPr>
        <b/>
        <sz val="12"/>
        <color rgb="FFFF0000"/>
        <rFont val="Calibri"/>
      </rPr>
      <t xml:space="preserve"> </t>
    </r>
    <r>
      <rPr>
        <b/>
        <sz val="12"/>
        <color rgb="FF000000"/>
        <rFont val="Calibri"/>
      </rPr>
      <t>D/S</t>
    </r>
    <r>
      <rPr>
        <sz val="12"/>
        <color rgb="FF000000"/>
        <rFont val="Calibri"/>
      </rPr>
      <t xml:space="preserve"> </t>
    </r>
    <r>
      <rPr>
        <u/>
        <sz val="12"/>
        <color rgb="FF000000"/>
        <rFont val="Calibri"/>
      </rPr>
      <t>adalah</t>
    </r>
    <r>
      <rPr>
        <sz val="12"/>
        <color rgb="FF000000"/>
        <rFont val="Calibri"/>
      </rPr>
      <t xml:space="preserve"> jumlah balita yang ditimbang </t>
    </r>
    <r>
      <rPr>
        <u/>
        <sz val="12"/>
        <color rgb="FF000000"/>
        <rFont val="Calibri"/>
      </rPr>
      <t>terhadap</t>
    </r>
    <r>
      <rPr>
        <sz val="12"/>
        <color rgb="FF000000"/>
        <rFont val="Calibri"/>
      </rPr>
      <t xml:space="preserve"> balita yang ada dikali 100%.</t>
    </r>
  </si>
  <si>
    <r>
      <rPr>
        <b/>
        <sz val="12"/>
        <color rgb="FF000000"/>
        <rFont val="Calibri"/>
      </rPr>
      <t>Balita</t>
    </r>
    <r>
      <rPr>
        <sz val="12"/>
        <color rgb="FF000000"/>
        <rFont val="Calibri"/>
      </rPr>
      <t xml:space="preserve"> </t>
    </r>
    <r>
      <rPr>
        <u/>
        <sz val="12"/>
        <color rgb="FF000000"/>
        <rFont val="Calibri"/>
      </rPr>
      <t>adalah</t>
    </r>
    <r>
      <rPr>
        <sz val="12"/>
        <color rgb="FF000000"/>
        <rFont val="Calibri"/>
      </rPr>
      <t xml:space="preserve"> anak yang berumur di bawah 5 tahun (0-59 bulan 29 hari)</t>
    </r>
  </si>
  <si>
    <t>Balita</t>
  </si>
  <si>
    <r>
      <rPr>
        <b/>
        <sz val="12"/>
        <color rgb="FF000000"/>
        <rFont val="Calibri"/>
      </rPr>
      <t>Balita ditimbang (D')</t>
    </r>
    <r>
      <rPr>
        <sz val="12"/>
        <color rgb="FF000000"/>
        <rFont val="Calibri"/>
      </rPr>
      <t xml:space="preserve"> </t>
    </r>
    <r>
      <rPr>
        <u/>
        <sz val="12"/>
        <color rgb="FF000000"/>
        <rFont val="Calibri"/>
      </rPr>
      <t>adalah</t>
    </r>
    <r>
      <rPr>
        <i/>
        <sz val="12"/>
        <color rgb="FF000000"/>
        <rFont val="Calibri"/>
      </rPr>
      <t xml:space="preserve"> </t>
    </r>
    <r>
      <rPr>
        <sz val="12"/>
        <color rgb="FF000000"/>
        <rFont val="Calibri"/>
      </rPr>
      <t>anak umur 0-59 bulan 29 hari yang ditimbang.</t>
    </r>
  </si>
  <si>
    <r>
      <rPr>
        <b/>
        <sz val="12"/>
        <color rgb="FF000000"/>
        <rFont val="Calibri"/>
      </rPr>
      <t xml:space="preserve">Berat badan naik (N) </t>
    </r>
    <r>
      <rPr>
        <u/>
        <sz val="12"/>
        <color rgb="FF000000"/>
        <rFont val="Calibri"/>
      </rPr>
      <t>adalah</t>
    </r>
    <r>
      <rPr>
        <sz val="12"/>
        <color rgb="FF000000"/>
        <rFont val="Calibri"/>
      </rPr>
      <t xml:space="preserve"> hasil penimbangan berat badan dengan grafik berat badan mengikuti garis pertumbuhan </t>
    </r>
    <r>
      <rPr>
        <u/>
        <sz val="12"/>
        <color rgb="FF000000"/>
        <rFont val="Calibri"/>
      </rPr>
      <t>atau</t>
    </r>
    <r>
      <rPr>
        <sz val="12"/>
        <color rgb="FF000000"/>
        <rFont val="Calibri"/>
      </rPr>
      <t xml:space="preserve"> kenaikan berat badan sama dengan kenaikan berat badan minimum atau lebih. Kenaikan berat badan ditentukan dengan membandingan hasil penimbangan bulan ini dengan bulan lalu.</t>
    </r>
  </si>
  <si>
    <r>
      <rPr>
        <b/>
        <sz val="12"/>
        <color rgb="FF000000"/>
        <rFont val="Calibri"/>
      </rPr>
      <t>Balita tidak ditimbang bulan lalu (O)</t>
    </r>
    <r>
      <rPr>
        <sz val="12"/>
        <color rgb="FF000000"/>
        <rFont val="Calibri"/>
      </rPr>
      <t xml:space="preserve"> </t>
    </r>
    <r>
      <rPr>
        <u/>
        <sz val="12"/>
        <color rgb="FF000000"/>
        <rFont val="Calibri"/>
      </rPr>
      <t>adalah</t>
    </r>
    <r>
      <rPr>
        <sz val="12"/>
        <color rgb="FF000000"/>
        <rFont val="Calibri"/>
      </rPr>
      <t xml:space="preserve"> balita yang tidak memiliki catatan hasil penimbangan bulan lalu </t>
    </r>
  </si>
  <si>
    <r>
      <rPr>
        <b/>
        <sz val="12"/>
        <color rgb="FF000000"/>
        <rFont val="Calibri"/>
      </rPr>
      <t xml:space="preserve">Balita baru (B) </t>
    </r>
    <r>
      <rPr>
        <u/>
        <sz val="12"/>
        <color rgb="FF000000"/>
        <rFont val="Calibri"/>
      </rPr>
      <t>adalah</t>
    </r>
    <r>
      <rPr>
        <sz val="12"/>
        <color rgb="FF000000"/>
        <rFont val="Calibri"/>
      </rPr>
      <t xml:space="preserve"> balita yang baru melakukan pemantauan pertumbuhan</t>
    </r>
  </si>
  <si>
    <r>
      <rPr>
        <b/>
        <sz val="12"/>
        <color rgb="FF000000"/>
        <rFont val="Calibri"/>
      </rPr>
      <t xml:space="preserve">D’ </t>
    </r>
    <r>
      <rPr>
        <sz val="12"/>
        <color rgb="FF000000"/>
        <rFont val="Calibri"/>
      </rPr>
      <t>adalah jumlah seluruh balita yang ditimbang dikurangi (balita tidak ditimbang bulan lalu dan balita yang baru bulan ini )</t>
    </r>
  </si>
  <si>
    <r>
      <rPr>
        <b/>
        <sz val="12"/>
        <color rgb="FF000000"/>
        <rFont val="Calibri"/>
      </rPr>
      <t xml:space="preserve">Balita </t>
    </r>
    <r>
      <rPr>
        <sz val="12"/>
        <color rgb="FF000000"/>
        <rFont val="Calibri"/>
      </rPr>
      <t>adalah anak yang berumur di bawah 5 tahun (0-59 bulan 29 hari)</t>
    </r>
  </si>
  <si>
    <r>
      <rPr>
        <b/>
        <sz val="12"/>
        <color rgb="FF000000"/>
        <rFont val="Calibri"/>
      </rPr>
      <t xml:space="preserve">Buku KIA </t>
    </r>
    <r>
      <rPr>
        <sz val="12"/>
        <color rgb="FF000000"/>
        <rFont val="Calibri"/>
      </rPr>
      <t>adalah buku yang berisi catatan kesehatan ibu (hamil, bersalin dan nifas) dan anak (bayi baru lahir, bayi dan anak balita) serta berbagai informasi cara memelihara dan merawat kesehatan ibu serta grafik pertumbuhan anak yang dapat dipantau setiap bulan.</t>
    </r>
  </si>
  <si>
    <r>
      <rPr>
        <b/>
        <sz val="12"/>
        <color rgb="FF000000"/>
        <rFont val="Calibri"/>
      </rPr>
      <t xml:space="preserve">Kartu Menuju Sehat (KMS) </t>
    </r>
    <r>
      <rPr>
        <sz val="12"/>
        <color rgb="FF000000"/>
        <rFont val="Calibri"/>
      </rPr>
      <t>adalah kartu yang memuat kurva pertumbuhan normal anak berdasarkan indeks antropometri berat badan menurut umur yang dibedakan berdasarkan jenis kelamin. KMS digunakan untuk mencatat berat badan, memantau pertumbuhan balita setiap bulan dan sebagai media penyuluhan gizi dan kesehatan.</t>
    </r>
  </si>
  <si>
    <r>
      <rPr>
        <b/>
        <sz val="12"/>
        <color rgb="FF000000"/>
        <rFont val="Calibri"/>
      </rPr>
      <t xml:space="preserve">Bayi umur 6-11 bulan </t>
    </r>
    <r>
      <rPr>
        <u/>
        <sz val="12"/>
        <color rgb="FF000000"/>
        <rFont val="Calibri"/>
      </rPr>
      <t>adalah</t>
    </r>
    <r>
      <rPr>
        <i/>
        <u/>
        <sz val="12"/>
        <color rgb="FF000000"/>
        <rFont val="Calibri"/>
      </rPr>
      <t xml:space="preserve"> </t>
    </r>
    <r>
      <rPr>
        <sz val="12"/>
        <color rgb="FF000000"/>
        <rFont val="Calibri"/>
      </rPr>
      <t>bayi umur 6-11 bulan yang ada di suatu wilayah kabupaten/kota</t>
    </r>
  </si>
  <si>
    <r>
      <rPr>
        <b/>
        <sz val="12"/>
        <color rgb="FF000000"/>
        <rFont val="Calibri"/>
      </rPr>
      <t>Balita umur 12-59 bulan</t>
    </r>
    <r>
      <rPr>
        <sz val="12"/>
        <color rgb="FF000000"/>
        <rFont val="Calibri"/>
      </rPr>
      <t xml:space="preserve"> </t>
    </r>
    <r>
      <rPr>
        <u/>
        <sz val="12"/>
        <color rgb="FF000000"/>
        <rFont val="Calibri"/>
      </rPr>
      <t>adalah</t>
    </r>
    <r>
      <rPr>
        <sz val="12"/>
        <color rgb="FF000000"/>
        <rFont val="Calibri"/>
      </rPr>
      <t xml:space="preserve"> balita umur 12-59 bulan yang ada di suatu wilayah kabupaten/kota</t>
    </r>
  </si>
  <si>
    <r>
      <rPr>
        <b/>
        <sz val="12"/>
        <color rgb="FF000000"/>
        <rFont val="Calibri"/>
      </rPr>
      <t xml:space="preserve">Balita 6-59 bulan </t>
    </r>
    <r>
      <rPr>
        <u/>
        <sz val="12"/>
        <color rgb="FF000000"/>
        <rFont val="Calibri"/>
      </rPr>
      <t>adalah</t>
    </r>
    <r>
      <rPr>
        <sz val="12"/>
        <color rgb="FF000000"/>
        <rFont val="Calibri"/>
      </rPr>
      <t xml:space="preserve"> balita umur 6-59 bulan yang ada di suatu wilayah kabupaten/kota</t>
    </r>
  </si>
  <si>
    <r>
      <rPr>
        <b/>
        <sz val="12"/>
        <color rgb="FF000000"/>
        <rFont val="Calibri"/>
      </rPr>
      <t xml:space="preserve">Kapsul vitamin A </t>
    </r>
    <r>
      <rPr>
        <u/>
        <sz val="12"/>
        <color rgb="FF000000"/>
        <rFont val="Calibri"/>
      </rPr>
      <t>adalah</t>
    </r>
    <r>
      <rPr>
        <i/>
        <u/>
        <sz val="12"/>
        <color rgb="FF000000"/>
        <rFont val="Calibri"/>
      </rPr>
      <t xml:space="preserve"> </t>
    </r>
    <r>
      <rPr>
        <sz val="12"/>
        <color rgb="FF000000"/>
        <rFont val="Calibri"/>
      </rPr>
      <t>kapsul yang mengandung vitamin A dosis tinggi, yaitu 100.000 Satuan Internasional (SI) untuk bayi umur 6-11 bulan dan 200.000 SI untuk anak balita 12-59 bulan</t>
    </r>
  </si>
  <si>
    <r>
      <rPr>
        <b/>
        <sz val="12"/>
        <color rgb="FF000000"/>
        <rFont val="Calibri"/>
      </rPr>
      <t>Persentase balita mendapat kapsul vitamin A</t>
    </r>
    <r>
      <rPr>
        <sz val="12"/>
        <color rgb="FF000000"/>
        <rFont val="Calibri"/>
      </rPr>
      <t xml:space="preserve"> </t>
    </r>
    <r>
      <rPr>
        <u/>
        <sz val="12"/>
        <color rgb="FF000000"/>
        <rFont val="Calibri"/>
      </rPr>
      <t>adalah</t>
    </r>
    <r>
      <rPr>
        <sz val="12"/>
        <color rgb="FF000000"/>
        <rFont val="Calibri"/>
      </rPr>
      <t xml:space="preserve"> jumlah bayi 6-11 bulan </t>
    </r>
    <r>
      <rPr>
        <u/>
        <sz val="12"/>
        <color rgb="FF000000"/>
        <rFont val="Calibri"/>
      </rPr>
      <t>ditambah</t>
    </r>
    <r>
      <rPr>
        <sz val="12"/>
        <color rgb="FF000000"/>
        <rFont val="Calibri"/>
      </rPr>
      <t xml:space="preserve"> jumlah balita 12-59 bulan yang mendapat 1 (satu) kapsul vitamin A pada periode 6 (enam) bulan </t>
    </r>
    <r>
      <rPr>
        <u/>
        <sz val="12"/>
        <color rgb="FF000000"/>
        <rFont val="Calibri"/>
      </rPr>
      <t>terhadap</t>
    </r>
    <r>
      <rPr>
        <sz val="12"/>
        <color rgb="FF000000"/>
        <rFont val="Calibri"/>
      </rPr>
      <t xml:space="preserve"> jumlah seluruh balita 6-59 bulan dikali 100%. </t>
    </r>
  </si>
  <si>
    <r>
      <rPr>
        <sz val="11"/>
        <color rgb="FF000000"/>
        <rFont val="Calibri"/>
      </rPr>
      <t xml:space="preserve">·        </t>
    </r>
    <r>
      <rPr>
        <b/>
        <sz val="11"/>
        <color rgb="FF000000"/>
        <rFont val="Calibri"/>
      </rPr>
      <t>Remaja Putri</t>
    </r>
    <r>
      <rPr>
        <sz val="11"/>
        <color rgb="FF000000"/>
        <rFont val="Calibri"/>
      </rPr>
      <t xml:space="preserve"> </t>
    </r>
    <r>
      <rPr>
        <u/>
        <sz val="11"/>
        <color rgb="FF000000"/>
        <rFont val="Calibri"/>
      </rPr>
      <t>adalah</t>
    </r>
    <r>
      <rPr>
        <sz val="11"/>
        <color rgb="FF000000"/>
        <rFont val="Calibri"/>
      </rPr>
      <t xml:space="preserve"> remaja putri yang berusia 12 -18 tahun yang bersekolah di SMP/SMA atau sederajat</t>
    </r>
  </si>
  <si>
    <r>
      <rPr>
        <sz val="11"/>
        <color rgb="FF000000"/>
        <rFont val="Calibri"/>
      </rPr>
      <t xml:space="preserve">·        </t>
    </r>
    <r>
      <rPr>
        <b/>
        <sz val="11"/>
        <color rgb="FF000000"/>
        <rFont val="Calibri"/>
      </rPr>
      <t>TTD</t>
    </r>
    <r>
      <rPr>
        <sz val="11"/>
        <color rgb="FF000000"/>
        <rFont val="Calibri"/>
      </rPr>
      <t xml:space="preserve"> </t>
    </r>
    <r>
      <rPr>
        <u/>
        <sz val="11"/>
        <color rgb="FF000000"/>
        <rFont val="Calibri"/>
      </rPr>
      <t>adalah</t>
    </r>
    <r>
      <rPr>
        <sz val="11"/>
        <color rgb="FF000000"/>
        <rFont val="Calibri"/>
      </rPr>
      <t xml:space="preserve"> tablet yang sekurangnya mengandung zat besi setara dengan 60 mg besi elemental dan 0,4 mg asam folat yang disediakan oleh pemerintah maupun diperoleh secara mandiri</t>
    </r>
  </si>
  <si>
    <r>
      <rPr>
        <sz val="11"/>
        <color rgb="FF000000"/>
        <rFont val="Calibri"/>
      </rPr>
      <t xml:space="preserve">·        </t>
    </r>
    <r>
      <rPr>
        <b/>
        <sz val="11"/>
        <color rgb="FF000000"/>
        <rFont val="Calibri"/>
      </rPr>
      <t>Remaja putri mendapat TTD</t>
    </r>
    <r>
      <rPr>
        <sz val="11"/>
        <color rgb="FF000000"/>
        <rFont val="Calibri"/>
      </rPr>
      <t xml:space="preserve"> </t>
    </r>
    <r>
      <rPr>
        <u/>
        <sz val="11"/>
        <color rgb="FF000000"/>
        <rFont val="Calibri"/>
      </rPr>
      <t>adalah</t>
    </r>
    <r>
      <rPr>
        <sz val="11"/>
        <color rgb="FF000000"/>
        <rFont val="Calibri"/>
      </rPr>
      <t xml:space="preserve"> jumlah remaja putri yang mendapat TTD secara rutin setiap minggu sebanyak 1 tablet.</t>
    </r>
  </si>
  <si>
    <r>
      <rPr>
        <sz val="11"/>
        <color rgb="FF000000"/>
        <rFont val="Calibri"/>
      </rPr>
      <t xml:space="preserve">·        </t>
    </r>
    <r>
      <rPr>
        <b/>
        <sz val="11"/>
        <color rgb="FF000000"/>
        <rFont val="Calibri"/>
      </rPr>
      <t>Persentase remaja putri mendapat TTD</t>
    </r>
    <r>
      <rPr>
        <sz val="11"/>
        <color rgb="FF000000"/>
        <rFont val="Calibri"/>
      </rPr>
      <t xml:space="preserve"> </t>
    </r>
    <r>
      <rPr>
        <u/>
        <sz val="11"/>
        <color rgb="FF000000"/>
        <rFont val="Calibri"/>
      </rPr>
      <t>adalah</t>
    </r>
    <r>
      <rPr>
        <sz val="11"/>
        <color rgb="FF000000"/>
        <rFont val="Calibri"/>
      </rPr>
      <t xml:space="preserve"> jumlah remaja putri yang mendapat TTD secara rutin setiap minggu </t>
    </r>
    <r>
      <rPr>
        <u/>
        <sz val="11"/>
        <color rgb="FF000000"/>
        <rFont val="Calibri"/>
      </rPr>
      <t>terhadap</t>
    </r>
    <r>
      <rPr>
        <sz val="11"/>
        <color rgb="FF000000"/>
        <rFont val="Calibri"/>
      </rPr>
      <t xml:space="preserve"> jumlah remaja putri yang ada dikali 100%.</t>
    </r>
  </si>
  <si>
    <r>
      <rPr>
        <b/>
        <sz val="12"/>
        <color rgb="FF000000"/>
        <rFont val="Calibri"/>
      </rPr>
      <t xml:space="preserve">Ibu hamil KEK </t>
    </r>
    <r>
      <rPr>
        <sz val="12"/>
        <color rgb="FF000000"/>
        <rFont val="Calibri"/>
      </rPr>
      <t>adalah Ibu hamil dengan Lingkar Lengan Atas (LiLA) &lt; 23,5 cm</t>
    </r>
  </si>
  <si>
    <r>
      <rPr>
        <b/>
        <sz val="12"/>
        <color rgb="FF000000"/>
        <rFont val="Calibri"/>
      </rPr>
      <t xml:space="preserve">Makanan Tambahan </t>
    </r>
    <r>
      <rPr>
        <sz val="12"/>
        <color rgb="FF000000"/>
        <rFont val="Calibri"/>
      </rPr>
      <t>adalah makanan yang dikonsumsi sebagai tambahan asupan zat gizi diluar makanan utama dalam bentuk makanan tambahan pabrikan atau makanan tambahan bahan pangan lokal.</t>
    </r>
  </si>
  <si>
    <r>
      <rPr>
        <b/>
        <sz val="12"/>
        <color rgb="FF000000"/>
        <rFont val="Calibri"/>
      </rPr>
      <t xml:space="preserve">Persentase Ibu hamil KEK mendapat makanan tambahan </t>
    </r>
    <r>
      <rPr>
        <sz val="12"/>
        <color rgb="FF000000"/>
        <rFont val="Calibri"/>
      </rPr>
      <t>adalah jumlah ibu hamil KEK yang mendapatkan makanan</t>
    </r>
    <r>
      <rPr>
        <b/>
        <sz val="12"/>
        <color rgb="FF000000"/>
        <rFont val="Calibri"/>
      </rPr>
      <t xml:space="preserve"> </t>
    </r>
    <r>
      <rPr>
        <sz val="12"/>
        <color rgb="FF000000"/>
        <rFont val="Calibri"/>
      </rPr>
      <t>tambahan terhadap jumlah ibu hamil KEK yang ada dikali</t>
    </r>
    <r>
      <rPr>
        <b/>
        <sz val="12"/>
        <color rgb="FF000000"/>
        <rFont val="Calibri"/>
      </rPr>
      <t xml:space="preserve"> </t>
    </r>
    <r>
      <rPr>
        <sz val="12"/>
        <color rgb="FF000000"/>
        <rFont val="Calibri"/>
      </rPr>
      <t>100%.</t>
    </r>
  </si>
  <si>
    <r>
      <rPr>
        <b/>
        <sz val="12"/>
        <color rgb="FF000000"/>
        <rFont val="Calibri"/>
      </rPr>
      <t xml:space="preserve">Balita  Gizi Kurang </t>
    </r>
    <r>
      <rPr>
        <sz val="12"/>
        <color rgb="FF000000"/>
        <rFont val="Calibri"/>
      </rPr>
      <t>adalah anak usia 6 bulan 0 hari sampai dengan 59 bulan 29 hari dengan status gizi Kurang (BB/PB atau BB/TB - 3 SD sampai dengan &lt; - 2 SD).</t>
    </r>
  </si>
  <si>
    <r>
      <rPr>
        <b/>
        <sz val="12"/>
        <color rgb="FF000000"/>
        <rFont val="Calibri"/>
      </rPr>
      <t xml:space="preserve">Makanan Tambahan </t>
    </r>
    <r>
      <rPr>
        <sz val="12"/>
        <color rgb="FF000000"/>
        <rFont val="Calibri"/>
      </rPr>
      <t>adalah makanan yang dikonsumsi sebagai tambahan asupan zat gizi diluar makanan utama dalam bentuk makanan tambahan pabrikan atau makanan tambahan bahan pangan lokal.</t>
    </r>
  </si>
  <si>
    <r>
      <rPr>
        <b/>
        <sz val="12"/>
        <color rgb="FF000000"/>
        <rFont val="Calibri"/>
      </rPr>
      <t xml:space="preserve">Persentase balita gizi kurang mendapat makanan tambahan </t>
    </r>
    <r>
      <rPr>
        <sz val="12"/>
        <color rgb="FF000000"/>
        <rFont val="Calibri"/>
      </rPr>
      <t>adalah jumlah balita gizi kurang yang mendapat makanan tambahan terhadap jumlah balita gizi kurang dikali 100%.</t>
    </r>
  </si>
  <si>
    <t>tindakan</t>
  </si>
  <si>
    <t>petugas</t>
  </si>
  <si>
    <t>Identifikasi pasien secara benar adalah proses identifikasi yang dilakukan pemberi pelayanan  dengan menggunakan minimal dua penmanda identitas  seperti : nama, tanggal lahir, nomor relam medik, NIK</t>
  </si>
  <si>
    <r>
      <rPr>
        <sz val="11"/>
        <color rgb="FF000000"/>
        <rFont val="Calibri"/>
      </rPr>
      <t xml:space="preserve">Persentase penggunaan antibiotik pada penatalaksanaan kasus ISPA non-pneumonia (ISPA atas dan batuk pilek atau </t>
    </r>
    <r>
      <rPr>
        <i/>
        <sz val="11"/>
        <color rgb="FF000000"/>
        <rFont val="Calibri"/>
      </rPr>
      <t>Common Cold</t>
    </r>
    <r>
      <rPr>
        <sz val="11"/>
        <color rgb="FF000000"/>
        <rFont val="Calibri"/>
      </rPr>
      <t>)
Kode ICD 10 = J00. J01, J04, J05, J06, J10, J11</t>
    </r>
  </si>
  <si>
    <t>B</t>
  </si>
  <si>
    <t>PENILAIAN MANAJEMEN PUSKESMAS</t>
  </si>
  <si>
    <t xml:space="preserve"> ( Permenkes No 44 Tahun 2016 tentang Pedoman Manajemen Puskesmas )</t>
  </si>
  <si>
    <t xml:space="preserve">NO </t>
  </si>
  <si>
    <t>JENIS VARIABEL</t>
  </si>
  <si>
    <t>SKALA</t>
  </si>
  <si>
    <t>NILAI HASIL</t>
  </si>
  <si>
    <t>NILAI   0</t>
  </si>
  <si>
    <t>NILAI 4</t>
  </si>
  <si>
    <t>NILAI 7</t>
  </si>
  <si>
    <t>NILAI 10</t>
  </si>
  <si>
    <t>TW 1</t>
  </si>
  <si>
    <t>TW 2</t>
  </si>
  <si>
    <t>TW 3</t>
  </si>
  <si>
    <t>TW 4</t>
  </si>
  <si>
    <t>A.</t>
  </si>
  <si>
    <t>MANAJEMEN UMUM PUSKESMAS</t>
  </si>
  <si>
    <t>a.1</t>
  </si>
  <si>
    <t>Mempunyai Rencana Lima Tahunan</t>
  </si>
  <si>
    <t>Tidak punya</t>
  </si>
  <si>
    <t>Punya</t>
  </si>
  <si>
    <t>a.2</t>
  </si>
  <si>
    <t xml:space="preserve">Ada RUK , disusun berdasar kan Rencana Lima Tahunan, dan melalui analisa situasi dan perumusan masalah </t>
  </si>
  <si>
    <t>Tidak menyusun</t>
  </si>
  <si>
    <t>Ya, beberapa ada analisa dan perumusan masalah</t>
  </si>
  <si>
    <t>Ya, sebagian ada analisa dan perumusan masalah</t>
  </si>
  <si>
    <t>Ya, seluruhnya ada analisa dan perumusan masalah</t>
  </si>
  <si>
    <t>a.3</t>
  </si>
  <si>
    <t>Menyusun RPK secara Terinci dan lengkap</t>
  </si>
  <si>
    <t>Ya, terinci sebagian kecil</t>
  </si>
  <si>
    <t>Ya, terinci sebagian besar</t>
  </si>
  <si>
    <t>Ya, terinci semuanya</t>
  </si>
  <si>
    <t>a.4</t>
  </si>
  <si>
    <t>Melaksanakan mini lokakarya bulanan</t>
  </si>
  <si>
    <t>Tidak melaksanakan</t>
  </si>
  <si>
    <t>&lt; 5 kali /tahun</t>
  </si>
  <si>
    <t>5-8 kali/tahun</t>
  </si>
  <si>
    <t>9-12 kali/tahun</t>
  </si>
  <si>
    <t>a.5</t>
  </si>
  <si>
    <t xml:space="preserve">Melaksanakan mini lokakarya tribulanan </t>
  </si>
  <si>
    <t>&lt; 2 kali /tahun</t>
  </si>
  <si>
    <t>2-3kali/tahun</t>
  </si>
  <si>
    <t>4 kali/tahun</t>
  </si>
  <si>
    <t>a.6</t>
  </si>
  <si>
    <t>Membuat Penilaian Kinerja di tahun sebelumnya, mengirimkan ke Dinas Kesehatan Kab/kota dan mendapat feedback dari Dinas kesehatan Kab/kota</t>
  </si>
  <si>
    <t>Tidak membuat</t>
  </si>
  <si>
    <t>Membuat tapi tidak mengirimkan</t>
  </si>
  <si>
    <t>Membuat dan mengirimkan tetapi tidak mendapat feedback</t>
  </si>
  <si>
    <t>Membuat, mengirimkan dan mendapat feedback dari Dinkes Kab/Kota</t>
  </si>
  <si>
    <t>JUMLAH</t>
  </si>
  <si>
    <t>Manajemen Sumber Daya</t>
  </si>
  <si>
    <t>b.1</t>
  </si>
  <si>
    <t xml:space="preserve">  Membuat daftar / catatan kepegawaian seluruh petugas / Daftar Urutan Kepangkatan (DUK) setiap kolom berisi : (dibuktikan dengan bukti fisik)• Nomor, Nama, dan NIP
• Pangkat / Golongan
• TMT Pangkat / Golongan
• Status kepegawaian (jabatan Fungsional/ Jabatan Pelaksana)
• Jenjang Jabatan
• Pendidikan Terakhir
• Umur 
• Status Perkawinan
</t>
  </si>
  <si>
    <t>Tidak ada</t>
  </si>
  <si>
    <t>Ada , 3 item (no 1-3)</t>
  </si>
  <si>
    <t>Ada , 5 item (no 1-5)</t>
  </si>
  <si>
    <t>Ada , 8 item (no 1-8)</t>
  </si>
  <si>
    <t>b.2</t>
  </si>
  <si>
    <t xml:space="preserve">Puskesmas mempunyai arsip kepegawaian seluruh petugas (semua item dibuktikan dengan arsip):• FC SK Calon Pegawai Negeri Sipil
• FC SK PNS/SK Non PNS
• FC SK Terakhir
• FC Ijazah Pendidikan Terakhir
• FC SK Penugasan/ FC Kontrak Kerja bagi Non PNS
• FC SK Pengangkatan Pertama dalam Jabatan Fungsional
• FC SK Kenaikan Jenjang Jabatan
• SK Penetapan Angka Kredit (PAK) bagi tenaga fungsional
• FC DP3
• FC Sertifikat Pelatihan/Seminar/Workshop
• FC Sertifikat Penghargaan 
• FC SK Kenaikan Gaji Berkala
• Surat Keterangan Cuti
</t>
  </si>
  <si>
    <t xml:space="preserve">Ada , 5 item </t>
  </si>
  <si>
    <t xml:space="preserve">Ada , 8 item </t>
  </si>
  <si>
    <t xml:space="preserve">Ada , 13 item </t>
  </si>
  <si>
    <t>b.3</t>
  </si>
  <si>
    <t xml:space="preserve"> Puskesmas mempunyai Struktur Organisasi yang jelas dan lengkap:                                                                                        
</t>
  </si>
  <si>
    <t>Ada , tidak sesuai ketentuan</t>
  </si>
  <si>
    <t>Ada , tidak lengkap</t>
  </si>
  <si>
    <t>Ada, lengkap</t>
  </si>
  <si>
    <t>b.4</t>
  </si>
  <si>
    <t>Puskesmas mempunyai uraian tugas dan tanggung jawab seluruh petugas :</t>
  </si>
  <si>
    <t>Ada , 3 item (kurang sesuai kompetensi, tidak di tandatangani)</t>
  </si>
  <si>
    <t>Ada , 3 item ( Kurang sesuai kompetensi)</t>
  </si>
  <si>
    <t>Ada , 3 item (sesuai kompetensi)</t>
  </si>
  <si>
    <t>· Adanya uraian tugas pokok sesuai tanggung jawab untuk seluruh petugas;</t>
  </si>
  <si>
    <t>·  Adanya uraian tugas pokok sesuai dengan kompetensi (sesuai dengan jenjang jabatan fungsional) dan ditanda tangani oleh kepala puskesmas;</t>
  </si>
  <si>
    <t>· Adanya Uraian tugas tambahan</t>
  </si>
  <si>
    <t>b.5</t>
  </si>
  <si>
    <t xml:space="preserve"> Puskesmas membuat rencana kerja bulanan dan tahunan bagi setiap petugas sesuai dengan tugas, wewenang, dan tanggung jawab:</t>
  </si>
  <si>
    <t>Ada , 1 item ( no.5)</t>
  </si>
  <si>
    <t>Ada , 2 item ( no3 dan 4)</t>
  </si>
  <si>
    <t>·1.  Rencana kerja bulanan ada bagi seluruh petugas</t>
  </si>
  <si>
    <t>·2.  Rencana kerja tahunan bagi seluruh petugas</t>
  </si>
  <si>
    <t>· 3. Rencana kerja bulanan ada bagi 50% - &lt;100% petugas</t>
  </si>
  <si>
    <t>·4.  Rencana kerja tahunan ada untuk 50% - &lt;100 % petugas</t>
  </si>
  <si>
    <t>·5.  Rencana kerja bulanan dan atau tahunan hanya ada di sebagian kecil petugas  (&lt; 50 %)</t>
  </si>
  <si>
    <t>b.6</t>
  </si>
  <si>
    <t>Kepala tata usaha Puskesmas melakukan pembinaan kepada petugas dengan cara :</t>
  </si>
  <si>
    <t>memenuhi 2 aspek tersebut dan tepat waktu</t>
  </si>
  <si>
    <t>memenuhi 3 aspek tersebut dan tepat waktu</t>
  </si>
  <si>
    <t>memenuhi 4 aspek tersebut dan tepat waktu</t>
  </si>
  <si>
    <t xml:space="preserve">·  penilaian DP3, </t>
  </si>
  <si>
    <t>· pemberian penghargaan,</t>
  </si>
  <si>
    <t xml:space="preserve">· kesejahteraan petugas, </t>
  </si>
  <si>
    <t>· pemberian sanksi</t>
  </si>
  <si>
    <t>b.7</t>
  </si>
  <si>
    <t>Puskesmas melakukan input data system informasi data SDM Kesehatan</t>
  </si>
  <si>
    <t>tidak ada</t>
  </si>
  <si>
    <t>Input data pada aplikasi tidak update</t>
  </si>
  <si>
    <t>update input data sebagian pada aplikasi</t>
  </si>
  <si>
    <t xml:space="preserve">update input data lengkap pada aplikasi </t>
  </si>
  <si>
    <t>b.8</t>
  </si>
  <si>
    <t xml:space="preserve"> Puskesmas mempunyai data keadaan, kebutuhan Nakes/Non Nakes, PNS/Non PNS, dan sesuai Permenkes 33 Tahun 2015 </t>
  </si>
  <si>
    <t>hanya data kebutuhan/ keadaan saja</t>
  </si>
  <si>
    <t>data kebutuhan dan keadaan tidak lengkap</t>
  </si>
  <si>
    <t>data lengkap (keadaan dan kebutuhan Nakes/Non Nakes, PNS/Non PNS)</t>
  </si>
  <si>
    <t>b.9</t>
  </si>
  <si>
    <t xml:space="preserve">Puskesmas mempunyai visualisasi data SDM Kesehatan                                                                                                                                                                 • Data kepegawaian
• Data Status kepegawaian (PNS/Non PNS, Jafung/Pelaksana)
• Data Kebutuhan
• Data Exsisting
</t>
  </si>
  <si>
    <t>ada, 2 aspek</t>
  </si>
  <si>
    <t>ada, 3 aspek</t>
  </si>
  <si>
    <t>b.10</t>
  </si>
  <si>
    <t>Puskesmas mempunyai rencana peningkatan kompetensi seluruh petugas :</t>
  </si>
  <si>
    <t>memenuhi, 1 aspek</t>
  </si>
  <si>
    <t>memenuhi, 2 aspek tidak lengkap</t>
  </si>
  <si>
    <t>memenuhi, 2 aspek  lengkap</t>
  </si>
  <si>
    <t>· Rencana tugas belajar/ijin belajar 5 tahunan;</t>
  </si>
  <si>
    <t>,-Rencana Diklat 5 tahunan</t>
  </si>
  <si>
    <t>b.11</t>
  </si>
  <si>
    <t>  Puskesmas mempunyai penataan dan pengelolaan jabatan fungsional untuk seluruh pejabat fungsional :</t>
  </si>
  <si>
    <t>memenuhi, 2 aspek</t>
  </si>
  <si>
    <t>memenuhi, 3 aspek tidak lengkap</t>
  </si>
  <si>
    <t>memenuhi, 4 aspek  lengkap</t>
  </si>
  <si>
    <t>·Mempunyai peraturan yang mendasari pengelolaan Angka Kredit seluruh pejabat fungsional (Permenpan/SKB/Permenkes);</t>
  </si>
  <si>
    <t>·Mempunyai arsip surat pengajuan DUPAK kepada sekretariat Tim Penilai;</t>
  </si>
  <si>
    <t>·Mempunyai arsip SK PAK dan DUPAK seluruh pejabat fungsional;</t>
  </si>
  <si>
    <t>· Mempunyai mapping data kepangkatan dan jenjang jabatan bagi seluruh pejabat fungsional.</t>
  </si>
  <si>
    <t>b.12</t>
  </si>
  <si>
    <t xml:space="preserve"> Puskesmas mempunyai data tenaga kesehatan yang melakukan praktik mandiri di wilayah kerja puskesmas</t>
  </si>
  <si>
    <t>Ada, jumlah saja</t>
  </si>
  <si>
    <t>Ada, jumlah dan nama</t>
  </si>
  <si>
    <t>b.13</t>
  </si>
  <si>
    <t>Puskesmas memiliki 9 jenis tenaga sesuai dengan PMK 43 tahun 2019</t>
  </si>
  <si>
    <t>ada 9 jenis tenaga</t>
  </si>
  <si>
    <t>b.14</t>
  </si>
  <si>
    <t xml:space="preserve">Puskesmas mempunyai daftar Institusi Pendidikan Kesehatan yang ada di wilayah kerjanya• 10 = Ada;  jumlah, nama dan lokasi
• 7 = Ada;  jumlah dan nama
• 4 = Ada;  jumlah saja
• 0 = tidak ada
</t>
  </si>
  <si>
    <t>Ada, jumlah , nama dan lokasi</t>
  </si>
  <si>
    <t>b.15</t>
  </si>
  <si>
    <t>Ada pembagian tugas dan tanggungjawab tenaga puskesmas</t>
  </si>
  <si>
    <t>ada</t>
  </si>
  <si>
    <t>b.16</t>
  </si>
  <si>
    <t>Dilakukan evaluasi kinerja tenaga kesehatan</t>
  </si>
  <si>
    <t>Tidak dilaksanakan</t>
  </si>
  <si>
    <t>Dilaksanakan</t>
  </si>
  <si>
    <t xml:space="preserve">C. </t>
  </si>
  <si>
    <t>Manajemen keuangan dan BMN/BMD</t>
  </si>
  <si>
    <t>c.1</t>
  </si>
  <si>
    <t>Puskesmas mempunyai buku/catatan administrasi keuangan terdiri dari Buku Kas Umum,  Rincian belanja, Register /lembaran penutupan kas perbulan .</t>
  </si>
  <si>
    <t>Ada , hanya satu (hanya BKU)</t>
  </si>
  <si>
    <t>Ada 2 dokumen</t>
  </si>
  <si>
    <t>ada lengkap</t>
  </si>
  <si>
    <t>c.2</t>
  </si>
  <si>
    <t>Berita acara pemeriksaan kas pertriwulan (Permendagri no 13 th 2006 ttg Pegelolaan keuangan daerah)</t>
  </si>
  <si>
    <t>Ada, tapi tidak di tanda tangani oleh KPA</t>
  </si>
  <si>
    <t>Ada, ditanda tangani KPA, tapi tidak dilampiri  print out rekening</t>
  </si>
  <si>
    <t>langkap</t>
  </si>
  <si>
    <t>c.3</t>
  </si>
  <si>
    <t>Kepala Puskesmas melakukan pemeriksaan keuangan secara berkala</t>
  </si>
  <si>
    <t>Tidak  melakukan</t>
  </si>
  <si>
    <t>Melaksanakan setiap 6 bulan sekali</t>
  </si>
  <si>
    <t>Melaksanakan setiap triwulan</t>
  </si>
  <si>
    <t>Melaksanakan setiap bulan</t>
  </si>
  <si>
    <t>c.4</t>
  </si>
  <si>
    <t>Laporan Pertanggungjawaban Keuangan Pelayanan Jaminan Kesehatan, meliputi (Silpa Dana Kapitasi tahun lalu, luncuran dana kapitasi tiap bulan, pemanfaatan dana kapitasi tiap bulan, laporan bulanan ke Dinas Kesehatan Kab/Kota)</t>
  </si>
  <si>
    <t>Tidak membuat laporan bulanan dan tidak melaporkannya ke Dinas Kesehatan Kab/Kota</t>
  </si>
  <si>
    <t>Membuat laporan bulanan dan dokumen pendukung tidak lengkap serta tidak melaporkan ke Dinas Kesehatan Kab/Kota</t>
  </si>
  <si>
    <t>Membuat laporan bulanan dan dokumen pendukung tidak lengkap serta melaporkan ke Dinas Kesehatan Kab/Kota</t>
  </si>
  <si>
    <t>Membuat laporan bulanan dan dokumen pendukung lengkap serta melaporkan ke Dinas Kesehatan Kab/Kota</t>
  </si>
  <si>
    <t>c.5</t>
  </si>
  <si>
    <t>Persentasi pembayaran Kapitasi dari BPJS berbasis KBKP</t>
  </si>
  <si>
    <t>&lt; 90 %</t>
  </si>
  <si>
    <t>90% - 92,5%</t>
  </si>
  <si>
    <t>92,5% - 95%</t>
  </si>
  <si>
    <t>96% - 100%</t>
  </si>
  <si>
    <t>C</t>
  </si>
  <si>
    <t>Manajemen  BMN/BMD</t>
  </si>
  <si>
    <t>c.6</t>
  </si>
  <si>
    <t>Puskesmas mempunyai buku inventaris/catatan aset</t>
  </si>
  <si>
    <t>Ada</t>
  </si>
  <si>
    <t>c.7</t>
  </si>
  <si>
    <t xml:space="preserve">Puskesmas mempunyai KIB (Kartu Inventaris Barang) terdiri dari: </t>
  </si>
  <si>
    <t>tidak ada buku</t>
  </si>
  <si>
    <t>Jika ada   &lt; 2 buku</t>
  </si>
  <si>
    <t>Jika ada  3- 5 buku</t>
  </si>
  <si>
    <t>ada semua</t>
  </si>
  <si>
    <t>A: Bidang tanah</t>
  </si>
  <si>
    <t>B: Bidang peralatan dan mesin</t>
  </si>
  <si>
    <t>C: Bidang Tanah dan bangunan</t>
  </si>
  <si>
    <t>D: Jalan irigasi dan jaringan</t>
  </si>
  <si>
    <t>E: Aset tetap lainnya</t>
  </si>
  <si>
    <t>F: Konstruksi dalam pengerjaan</t>
  </si>
  <si>
    <t>c.8</t>
  </si>
  <si>
    <t>Puskesmas mempunyai Kartu Inventaris Ruangan (KIR)</t>
  </si>
  <si>
    <t>Jika 40%  ruang ada</t>
  </si>
  <si>
    <t>Jika 70% ruang ada</t>
  </si>
  <si>
    <t>100% ada semua</t>
  </si>
  <si>
    <t>c.9</t>
  </si>
  <si>
    <t xml:space="preserve">Laporan mutasi semester I , II dan Tahunan </t>
  </si>
  <si>
    <t>ada hanya semester 1</t>
  </si>
  <si>
    <t>ada hanya semester 1 dan II</t>
  </si>
  <si>
    <t xml:space="preserve">D </t>
  </si>
  <si>
    <t>Manajemen Pemberdayaan Masyarakat</t>
  </si>
  <si>
    <t>d.1</t>
  </si>
  <si>
    <t>Melakukan survey PHBS Rumah Tangga</t>
  </si>
  <si>
    <t>1 - 2 komponen</t>
  </si>
  <si>
    <t>3-4 komponen</t>
  </si>
  <si>
    <t>&gt;  4 komponen</t>
  </si>
  <si>
    <t>a. Data survey direkap</t>
  </si>
  <si>
    <t>b. Data survey dianalisis</t>
  </si>
  <si>
    <t>c. Hasil analisa di buat mapping</t>
  </si>
  <si>
    <t>d. Hasil analisa di buat rencana intervensi</t>
  </si>
  <si>
    <t>c. Ada alokasi anggaran untuk kegiatan intervensi</t>
  </si>
  <si>
    <t>d. Ada mitra kerja yang terlibat dalam kegiatan intervensi</t>
  </si>
  <si>
    <t>e. Ada inovasi dalam pelaksanaan kegiatan intervensi</t>
  </si>
  <si>
    <t>d.2</t>
  </si>
  <si>
    <t>Desa/Kelurahan Siaga Aktif</t>
  </si>
  <si>
    <t>1 komponen</t>
  </si>
  <si>
    <t>2 komponen</t>
  </si>
  <si>
    <t>&gt; 2 komponen</t>
  </si>
  <si>
    <t>a. Ada data strata Desa/Kelurahan Siaga Aktif</t>
  </si>
  <si>
    <t>b. Ada SK penetapan strata Desa/Kelurahan Siaga Aktif oleh Kepala Desa/Lurah</t>
  </si>
  <si>
    <t>c. Ada rencana peningkatan strata Desa/Kelurahan Siaga Aktif</t>
  </si>
  <si>
    <t>d. Ada jadwal pembinaan</t>
  </si>
  <si>
    <t>e. Ada dukungan anggaran dari Puskesmas/Desa/Kelurahan</t>
  </si>
  <si>
    <t>d.3</t>
  </si>
  <si>
    <t>Posyandu</t>
  </si>
  <si>
    <t>a. Ada data strata Posyandu</t>
  </si>
  <si>
    <t>b. Ada data sasaran program</t>
  </si>
  <si>
    <t>c. Ada SK penetapan strata Posyandu</t>
  </si>
  <si>
    <t>d. Ada jadwal pembinaan Posyandu</t>
  </si>
  <si>
    <t>d.4</t>
  </si>
  <si>
    <t>UKBM lain ( SBH, Posbindu lansia, Posbindu PTM, Poskesdes dll)</t>
  </si>
  <si>
    <t>a. Ada data UKBM lain yang dikembangkan</t>
  </si>
  <si>
    <t>b. Ada data sasaran</t>
  </si>
  <si>
    <t>c. Ada jadwal pembinaan</t>
  </si>
  <si>
    <t>d. Ada alokasi anggaran untuk kegiatan intervensi</t>
  </si>
  <si>
    <t>E</t>
  </si>
  <si>
    <t>Manajemen Data dan informasi</t>
  </si>
  <si>
    <t>e.1</t>
  </si>
  <si>
    <t>Susunan  pengelola data dan informasi</t>
  </si>
  <si>
    <t>Tidak Ada</t>
  </si>
  <si>
    <t>Hanya satu orang yang bertugas sebagai pengelola data dan informasi</t>
  </si>
  <si>
    <t xml:space="preserve">Susunan pengelola data dan informasi ada tetapi hanya berjalan sebagian </t>
  </si>
  <si>
    <t>Lengkap meliputi Penanggung jawab, koordinator dan Anggota</t>
  </si>
  <si>
    <t>e.2</t>
  </si>
  <si>
    <t>Dokumen Perencanaan Pengembangan Sistem Informasi Kesehatan</t>
  </si>
  <si>
    <t>Tida ada</t>
  </si>
  <si>
    <t>Ada tetapi tidak lengkap</t>
  </si>
  <si>
    <t>ada tetapi tidak disertakan dengan perencanaan peningkatan SDM pengelola data dan informasi</t>
  </si>
  <si>
    <t xml:space="preserve">Lengkap termasuk rencana lima tahunan dan rencana pengembangan SDM pengelola data dan informasi </t>
  </si>
  <si>
    <t>e.3</t>
  </si>
  <si>
    <t xml:space="preserve">Adanya Sistem Informasi Puskesmas yang meliputi </t>
  </si>
  <si>
    <t xml:space="preserve">3 poin </t>
  </si>
  <si>
    <t>4 poin</t>
  </si>
  <si>
    <t>lengkap dan terdokumnetasikan</t>
  </si>
  <si>
    <t>a. Pencatatan dan pelaporan kegiatan Puskesmas dan jaringannya</t>
  </si>
  <si>
    <t>b. Survei Lapangan</t>
  </si>
  <si>
    <t>c. Laporan Lintas Sektor Terkait</t>
  </si>
  <si>
    <t>d. Laporan jejajring Fasilitas Pelayanan Kesehatan di wilayah kerjanya</t>
  </si>
  <si>
    <t>e.4</t>
  </si>
  <si>
    <t>Kelengkapan dan Ketepatan Waktu dalam Pelaporan Puskesmas</t>
  </si>
  <si>
    <t>Tidak lengkap dan tidak tepat waktu</t>
  </si>
  <si>
    <t>Tidak tepat waktu dan kurang lengkap</t>
  </si>
  <si>
    <t>Tepat Waktu tetapi kurang  lengkap</t>
  </si>
  <si>
    <t>Tepat waktu dan lengkap</t>
  </si>
  <si>
    <t>e.5</t>
  </si>
  <si>
    <t>Penyelenggaraan Sistem Informasi Puskesmas Berbasis Teknologi</t>
  </si>
  <si>
    <t>berkirim laporan secara eletronik</t>
  </si>
  <si>
    <t>Semi Teknologi</t>
  </si>
  <si>
    <t>Sistem informasi terintregrasi</t>
  </si>
  <si>
    <t>e.6</t>
  </si>
  <si>
    <t xml:space="preserve">Desimanasi Data dan Informasi Puskesmas </t>
  </si>
  <si>
    <t>Sebagian data informasi sudah didesiminasikan</t>
  </si>
  <si>
    <t>Desiminasi tidak hanya dalam bentuk manual tetapi elektronik</t>
  </si>
  <si>
    <t>Desiminasi data dan informasi</t>
  </si>
  <si>
    <t>e.7</t>
  </si>
  <si>
    <t>Penyebarluasan data dan informasi Puskesmas (sosial media)</t>
  </si>
  <si>
    <t>Hanya menpunyai 1 akun sosmed</t>
  </si>
  <si>
    <t>Mempunya 2 akun sosmed</t>
  </si>
  <si>
    <t>lengkap dan update</t>
  </si>
  <si>
    <t>e.8</t>
  </si>
  <si>
    <t xml:space="preserve">Ditetapkan tim Sistem informasi Puskesmas </t>
  </si>
  <si>
    <t>Tidak ditetapkan</t>
  </si>
  <si>
    <t>Ditetapkan</t>
  </si>
  <si>
    <t>F</t>
  </si>
  <si>
    <t>Manajemen Program ( perprogram )</t>
  </si>
  <si>
    <t>f.1</t>
  </si>
  <si>
    <t xml:space="preserve">Perencanaan program disusun berdasarkan  Rencana lima tahunan,melalui analisis situasi dan perumusan masalah , menentukan prioritas masalah, alternatif pemecahan masalah , RUK, RPK </t>
  </si>
  <si>
    <t>tidak ada perencanaan program</t>
  </si>
  <si>
    <t>Hanya terdapat 4 dokumen program</t>
  </si>
  <si>
    <t>Hanya terdapat 8 dokumen program</t>
  </si>
  <si>
    <t>Dokumen lengkap POA 5 th,POA 1 th, RUK, RPK, analisis situasi, identifikasi masalah, perumusan masalah , prioritas masalah, mencari akar penyebab masalah</t>
  </si>
  <si>
    <t>f.2</t>
  </si>
  <si>
    <r>
      <rPr>
        <sz val="14"/>
        <color theme="1"/>
        <rFont val="Times New Roman"/>
      </rPr>
      <t xml:space="preserve">Analisis data kunjungan </t>
    </r>
    <r>
      <rPr>
        <b/>
        <sz val="14"/>
        <color theme="1"/>
        <rFont val="Times New Roman"/>
      </rPr>
      <t xml:space="preserve">semua program (UKM esensial, UKM pengembangan , UKP, perkesmas, Farmasi  ,  Laboratorium  )  dan PIS PK )dalam bentuk tabel/grafik </t>
    </r>
  </si>
  <si>
    <t>Hanya terdapat 4 dokumen</t>
  </si>
  <si>
    <t>Hanya terdapat 8 dokumen</t>
  </si>
  <si>
    <t>f.3</t>
  </si>
  <si>
    <t>Ketersediaan anggaran</t>
  </si>
  <si>
    <t>ada , tidak lengkap</t>
  </si>
  <si>
    <t>f.4</t>
  </si>
  <si>
    <t>Cakupan kunjungan keluarga mendapat intervensi lanjutan</t>
  </si>
  <si>
    <t>cakupan , 50 % keluarga</t>
  </si>
  <si>
    <t>cakupan 51-80% keluarga</t>
  </si>
  <si>
    <t>cakupan 81-100% keluarga</t>
  </si>
  <si>
    <t>f.5</t>
  </si>
  <si>
    <t xml:space="preserve">Cakupan IKS </t>
  </si>
  <si>
    <t xml:space="preserve">&lt; 0,5 tidak sehat </t>
  </si>
  <si>
    <t>0,51 - 0,8 prasehat</t>
  </si>
  <si>
    <t>0,8-10  sehat</t>
  </si>
  <si>
    <t>f.6</t>
  </si>
  <si>
    <t>Cakupan indikator Program Indonesia Sehat dengan Pendekatan Keluarga (PIS-PK)</t>
  </si>
  <si>
    <t>6.1. Cakupan KB</t>
  </si>
  <si>
    <t>cakupan , &lt; 40 % keluarga</t>
  </si>
  <si>
    <t>cakupan ,  40-69 % keluarga</t>
  </si>
  <si>
    <r>
      <rPr>
        <sz val="14"/>
        <color theme="1"/>
        <rFont val="Times New Roman"/>
      </rPr>
      <t xml:space="preserve">cakupan , </t>
    </r>
    <r>
      <rPr>
        <sz val="14"/>
        <color theme="1"/>
        <rFont val="Calibri"/>
      </rPr>
      <t>≥</t>
    </r>
    <r>
      <rPr>
        <sz val="14"/>
        <color theme="1"/>
        <rFont val="Times New Roman"/>
      </rPr>
      <t xml:space="preserve"> 70 % keluarga</t>
    </r>
  </si>
  <si>
    <t xml:space="preserve">6.2 Cakupan Persalianan di Fasilitas Kesehatan </t>
  </si>
  <si>
    <r>
      <rPr>
        <sz val="14"/>
        <color theme="1"/>
        <rFont val="Times New Roman"/>
      </rPr>
      <t xml:space="preserve">cakupan , </t>
    </r>
    <r>
      <rPr>
        <sz val="14"/>
        <color theme="1"/>
        <rFont val="Calibri"/>
      </rPr>
      <t>≥</t>
    </r>
    <r>
      <rPr>
        <sz val="14"/>
        <color theme="1"/>
        <rFont val="Times New Roman"/>
      </rPr>
      <t xml:space="preserve"> 70 % keluarga</t>
    </r>
  </si>
  <si>
    <t>6.3 Cakupan Asi Eksklusif</t>
  </si>
  <si>
    <r>
      <rPr>
        <sz val="14"/>
        <color theme="1"/>
        <rFont val="Times New Roman"/>
      </rPr>
      <t xml:space="preserve">cakupan , </t>
    </r>
    <r>
      <rPr>
        <sz val="14"/>
        <color theme="1"/>
        <rFont val="Calibri"/>
      </rPr>
      <t>≥</t>
    </r>
    <r>
      <rPr>
        <sz val="14"/>
        <color theme="1"/>
        <rFont val="Times New Roman"/>
      </rPr>
      <t xml:space="preserve"> 70 % keluarga</t>
    </r>
  </si>
  <si>
    <t>6.4 Cakupan imunisasi dasar lengkap</t>
  </si>
  <si>
    <r>
      <rPr>
        <sz val="14"/>
        <color theme="1"/>
        <rFont val="Times New Roman"/>
      </rPr>
      <t xml:space="preserve">cakupan , </t>
    </r>
    <r>
      <rPr>
        <sz val="14"/>
        <color theme="1"/>
        <rFont val="Calibri"/>
      </rPr>
      <t>≥</t>
    </r>
    <r>
      <rPr>
        <sz val="14"/>
        <color theme="1"/>
        <rFont val="Times New Roman"/>
      </rPr>
      <t xml:space="preserve"> 70 % keluarga</t>
    </r>
  </si>
  <si>
    <t>6.5 Cakupan balita ditimbang dan dipantau tumbuh kembangnya</t>
  </si>
  <si>
    <r>
      <rPr>
        <sz val="14"/>
        <color theme="1"/>
        <rFont val="Times New Roman"/>
      </rPr>
      <t xml:space="preserve">cakupan , </t>
    </r>
    <r>
      <rPr>
        <sz val="14"/>
        <color theme="1"/>
        <rFont val="Calibri"/>
      </rPr>
      <t>≥</t>
    </r>
    <r>
      <rPr>
        <sz val="14"/>
        <color theme="1"/>
        <rFont val="Times New Roman"/>
      </rPr>
      <t xml:space="preserve"> 70 % keluarga</t>
    </r>
  </si>
  <si>
    <t>6.6 Cakupan penderita TBC diobati sesuai standar</t>
  </si>
  <si>
    <r>
      <rPr>
        <sz val="14"/>
        <color theme="1"/>
        <rFont val="Times New Roman"/>
      </rPr>
      <t xml:space="preserve">cakupan , </t>
    </r>
    <r>
      <rPr>
        <sz val="14"/>
        <color theme="1"/>
        <rFont val="Calibri"/>
      </rPr>
      <t>≥</t>
    </r>
    <r>
      <rPr>
        <sz val="14"/>
        <color theme="1"/>
        <rFont val="Times New Roman"/>
      </rPr>
      <t xml:space="preserve"> 70 % keluarga</t>
    </r>
  </si>
  <si>
    <t>6.7 Cakupan penderita hipertensi berobat teratur</t>
  </si>
  <si>
    <r>
      <rPr>
        <sz val="14"/>
        <color theme="1"/>
        <rFont val="Times New Roman"/>
      </rPr>
      <t xml:space="preserve">cakupan , </t>
    </r>
    <r>
      <rPr>
        <sz val="14"/>
        <color theme="1"/>
        <rFont val="Calibri"/>
      </rPr>
      <t>≥</t>
    </r>
    <r>
      <rPr>
        <sz val="14"/>
        <color theme="1"/>
        <rFont val="Times New Roman"/>
      </rPr>
      <t xml:space="preserve"> 70 % keluarga</t>
    </r>
  </si>
  <si>
    <t xml:space="preserve">6.8 Cakupan orang dengan gangguan jiwa diobati  dan tidak di terlantarkan </t>
  </si>
  <si>
    <r>
      <rPr>
        <sz val="14"/>
        <color theme="1"/>
        <rFont val="Times New Roman"/>
      </rPr>
      <t xml:space="preserve">cakupan , </t>
    </r>
    <r>
      <rPr>
        <sz val="14"/>
        <color theme="1"/>
        <rFont val="Calibri"/>
      </rPr>
      <t>≥</t>
    </r>
    <r>
      <rPr>
        <sz val="14"/>
        <color theme="1"/>
        <rFont val="Times New Roman"/>
      </rPr>
      <t xml:space="preserve"> 70 % keluarga</t>
    </r>
  </si>
  <si>
    <t xml:space="preserve">6.9 Cakupan keluarga tidak merokok </t>
  </si>
  <si>
    <r>
      <rPr>
        <sz val="14"/>
        <color theme="1"/>
        <rFont val="Times New Roman"/>
      </rPr>
      <t xml:space="preserve">cakupan , </t>
    </r>
    <r>
      <rPr>
        <sz val="14"/>
        <color theme="1"/>
        <rFont val="Calibri"/>
      </rPr>
      <t>≥</t>
    </r>
    <r>
      <rPr>
        <sz val="14"/>
        <color theme="1"/>
        <rFont val="Times New Roman"/>
      </rPr>
      <t xml:space="preserve"> 70 % keluarga</t>
    </r>
  </si>
  <si>
    <t>6.10 Cakupan keluarga mempunya/akses jamban sehat</t>
  </si>
  <si>
    <r>
      <rPr>
        <sz val="14"/>
        <color theme="1"/>
        <rFont val="Times New Roman"/>
      </rPr>
      <t xml:space="preserve">cakupan , </t>
    </r>
    <r>
      <rPr>
        <sz val="14"/>
        <color theme="1"/>
        <rFont val="Calibri"/>
      </rPr>
      <t>≥</t>
    </r>
    <r>
      <rPr>
        <sz val="14"/>
        <color theme="1"/>
        <rFont val="Times New Roman"/>
      </rPr>
      <t xml:space="preserve"> 70 % keluarga</t>
    </r>
  </si>
  <si>
    <t>6.11 Cakupan keluarga mempunya/akses air bersih</t>
  </si>
  <si>
    <r>
      <rPr>
        <sz val="14"/>
        <color theme="1"/>
        <rFont val="Times New Roman"/>
      </rPr>
      <t xml:space="preserve">cakupan , </t>
    </r>
    <r>
      <rPr>
        <sz val="14"/>
        <color theme="1"/>
        <rFont val="Calibri"/>
      </rPr>
      <t>≥</t>
    </r>
    <r>
      <rPr>
        <sz val="14"/>
        <color theme="1"/>
        <rFont val="Times New Roman"/>
      </rPr>
      <t xml:space="preserve"> 70 % keluarga</t>
    </r>
  </si>
  <si>
    <t>6.12 Cakupan keluarga mengikuti JKN</t>
  </si>
  <si>
    <r>
      <rPr>
        <sz val="14"/>
        <color theme="1"/>
        <rFont val="Times New Roman"/>
      </rPr>
      <t xml:space="preserve">cakupan , </t>
    </r>
    <r>
      <rPr>
        <sz val="14"/>
        <color theme="1"/>
        <rFont val="Calibri"/>
      </rPr>
      <t>≥</t>
    </r>
    <r>
      <rPr>
        <sz val="14"/>
        <color theme="1"/>
        <rFont val="Times New Roman"/>
      </rPr>
      <t xml:space="preserve"> 70 % keluarga</t>
    </r>
  </si>
  <si>
    <t xml:space="preserve">G. </t>
  </si>
  <si>
    <t>Manajemen Mutu</t>
  </si>
  <si>
    <t>Penetapan indikator mutu, proses manajemen mutu</t>
  </si>
  <si>
    <t>INDIKATOR INPUT</t>
  </si>
  <si>
    <t>g.1</t>
  </si>
  <si>
    <t>Adanya kebijakan Indikator mutu Puskesmas</t>
  </si>
  <si>
    <t>Ada Indikator mutu,   tidak ditetapkan, tidak disosialisasikan, tidak ada kesesuaian dengan visi misi Puskemas, ada penggalangan komitmen.</t>
  </si>
  <si>
    <t>Ada indikator mutu,   ditetapkan, disosialisasikan, tidak ada kesesuaian dengan visi misi Puskemas, ada penggalangan komitmen.</t>
  </si>
  <si>
    <t>Ada Indikator mutu,  ditetapkan, disosialisasikan, ada kesesuaian dengan visi misi Puskemas,  dipahami, ada penggalangan komitmen.</t>
  </si>
  <si>
    <t>g.2</t>
  </si>
  <si>
    <t xml:space="preserve">Adanya Tim Mutu </t>
  </si>
  <si>
    <t>Ada Tim Mutu, ditetapkan, tidak disertai uraian tugas dan tanggung jawab, tidak ada kejelasan garis tanggung jawab dan jalur koordinasi dalam struktur organisasi Puskesmas</t>
  </si>
  <si>
    <t>Ada Tim Mutu, ditetapkan, disertai uraian tugas dan tanggung jawab, tidak ada kejelasan garis tanggung jawab dan jalur koordinasi dalam struktur organisasi Puskesmas</t>
  </si>
  <si>
    <t>Ada Tim Mutu, ditetapkan, disertai uraian tugas dan tanggung jawab, ada kejelasan garis tanggung jawab dan jalur koordinasi dalam struktur organisasi Puskesmas</t>
  </si>
  <si>
    <t>g.3</t>
  </si>
  <si>
    <t>Adanya rencana/ program kerja tahunan peningkatan mutu Puskesmas</t>
  </si>
  <si>
    <t>Ada rencana/ program tahunan peningkatan mutu, tidak ada bukti proses penyusunan, belum ada implementasi</t>
  </si>
  <si>
    <t>Ada rencana/ program tahunan peningkatan mutu,  ada bukti proses penyusunan, sudah diimplementasikan, tidak disertai bukti implementasi.</t>
  </si>
  <si>
    <t>Ada rencana/ program tahunan peningkatan mutu,  ada bukti proses penyusunan, sudah diimplementasikan, disertai bukti implementasi.</t>
  </si>
  <si>
    <t>INDIKATOR PROSES</t>
  </si>
  <si>
    <t>g.5</t>
  </si>
  <si>
    <t xml:space="preserve">Dilaksanakannya Audit Internal </t>
  </si>
  <si>
    <t>Tidak dilaksanakan, tidak ada rencana</t>
  </si>
  <si>
    <t>Dilaksanakan, tidak sesuai rencana</t>
  </si>
  <si>
    <t>Dilaksanakan sesuai rencana namun beberapa dokumen yang dipersyaratkan dalam pembuktian tidak lengkap</t>
  </si>
  <si>
    <t>Dilaksanakan sesuai rencana dengan dokumen yang dipersyaratkan dalam pembuktian  lengkap.</t>
  </si>
  <si>
    <t>g.6</t>
  </si>
  <si>
    <t>Dilaksanakannya Rapat Tinjauan Manajemen</t>
  </si>
  <si>
    <t>Dilaksanakan sesuai rencana dengan dokumen yang dipersyaratkan dan pembuktian  lengkap.</t>
  </si>
  <si>
    <t>INDIKATOR OUTPUT</t>
  </si>
  <si>
    <r>
      <rPr>
        <sz val="14"/>
        <color theme="1"/>
        <rFont val="Times New Roman"/>
      </rPr>
      <t>Capaian setiap indikator mutu/ kinerja manajemen, UKP dan UKM Puskesmas (</t>
    </r>
    <r>
      <rPr>
        <b/>
        <sz val="14"/>
        <color rgb="FF000000"/>
        <rFont val="Times New Roman"/>
      </rPr>
      <t>dari masing-masing program</t>
    </r>
    <r>
      <rPr>
        <sz val="14"/>
        <color rgb="FF000000"/>
        <rFont val="Times New Roman"/>
      </rPr>
      <t>)</t>
    </r>
  </si>
  <si>
    <t>g.7</t>
  </si>
  <si>
    <t>Drop Out peayanan ANC (K1-K4)</t>
  </si>
  <si>
    <t>&gt; 20 %</t>
  </si>
  <si>
    <t>11-20 %</t>
  </si>
  <si>
    <t>&lt; 10%</t>
  </si>
  <si>
    <t>g.8</t>
  </si>
  <si>
    <t>Persalinan oleh tenaga kesehatan, difaskes</t>
  </si>
  <si>
    <t>&lt;70%</t>
  </si>
  <si>
    <t>70-79%</t>
  </si>
  <si>
    <t>&gt; 80%</t>
  </si>
  <si>
    <t xml:space="preserve">g.9 </t>
  </si>
  <si>
    <t>Penilaian Kinerja Pembacaan PME/Mikroskopik TB</t>
  </si>
  <si>
    <t>Tidak melakukan PME</t>
  </si>
  <si>
    <t>Kesalahan Besar</t>
  </si>
  <si>
    <t>Kesalahan Kecil</t>
  </si>
  <si>
    <t>Benar</t>
  </si>
  <si>
    <t>g.10</t>
  </si>
  <si>
    <t>Cakupan layanan penyandang DM yang dilayani sesuai standar</t>
  </si>
  <si>
    <t>&lt; 20 %</t>
  </si>
  <si>
    <t>20% - 49 %</t>
  </si>
  <si>
    <t>50%-79%</t>
  </si>
  <si>
    <t>80%-100%</t>
  </si>
  <si>
    <t>g.11</t>
  </si>
  <si>
    <t>Cakupan layanan penyandang hipertensi yang dilayani sesuai standar</t>
  </si>
  <si>
    <t>g.12</t>
  </si>
  <si>
    <t xml:space="preserve">Persentase kepuasan pasien </t>
  </si>
  <si>
    <t>&lt; 50%</t>
  </si>
  <si>
    <t xml:space="preserve">≥ 80% </t>
  </si>
  <si>
    <t>g.13</t>
  </si>
  <si>
    <t>Pelayanan Laboratorium sesuai standar , bila terdapat:</t>
  </si>
  <si>
    <t>1. Ada Kebijakan                                                                     2. Ada prosedur spesifik untuk setiap jenis pemeriksaan    laboratorium                                                                           3. Hasil pemeriksaan laboratorium selesai dan tersedia dalam waktu sesuai dengan ketentuan yang ditentukan            4. Program keselamatan (safety) direncanakan, dilaksanakan dan didokumentasikan                                      5. Laboratorium dikerjakan oleh analis/petugas yang terlatih dan berpengalaman                                                       6. Kalibrasi dan validasi alat laboratorium                           7. Reagensia esensial selalu tersedia dan dievaluasi untuk memastikan akurasi dan presisi hasil</t>
  </si>
  <si>
    <t>Tidak ada dokumen dan tidak dikerjakan</t>
  </si>
  <si>
    <r>
      <rPr>
        <sz val="14"/>
        <color theme="1"/>
        <rFont val="Times New Roman"/>
      </rPr>
      <t xml:space="preserve"> </t>
    </r>
    <r>
      <rPr>
        <sz val="14"/>
        <color theme="1"/>
        <rFont val="Calibri"/>
      </rPr>
      <t>≤</t>
    </r>
    <r>
      <rPr>
        <sz val="12"/>
        <color theme="1"/>
        <rFont val="Times New Roman"/>
      </rPr>
      <t xml:space="preserve"> 3</t>
    </r>
    <r>
      <rPr>
        <sz val="14"/>
        <color theme="1"/>
        <rFont val="Times New Roman"/>
      </rPr>
      <t xml:space="preserve"> indikator terpenuhi</t>
    </r>
  </si>
  <si>
    <r>
      <rPr>
        <sz val="14"/>
        <color theme="1"/>
        <rFont val="Times New Roman"/>
      </rPr>
      <t xml:space="preserve"> </t>
    </r>
    <r>
      <rPr>
        <sz val="12"/>
        <color theme="1"/>
        <rFont val="Times New Roman"/>
      </rPr>
      <t xml:space="preserve">  </t>
    </r>
    <r>
      <rPr>
        <sz val="12"/>
        <color theme="1"/>
        <rFont val="Calibri"/>
      </rPr>
      <t>≥</t>
    </r>
    <r>
      <rPr>
        <sz val="11"/>
        <color theme="1"/>
        <rFont val="Times New Roman"/>
      </rPr>
      <t xml:space="preserve"> 4 </t>
    </r>
    <r>
      <rPr>
        <sz val="14"/>
        <color theme="1"/>
        <rFont val="Times New Roman"/>
      </rPr>
      <t>indikator terpenuhi</t>
    </r>
  </si>
  <si>
    <t>Semua dikerjakan dan dokumen lengkap</t>
  </si>
  <si>
    <t xml:space="preserve">Cakupan Pemeriksaan Mutu Internal  (PMI)                                                 </t>
  </si>
  <si>
    <t>g.14</t>
  </si>
  <si>
    <t xml:space="preserve">Tahap Pra analitik </t>
  </si>
  <si>
    <t>Tidak dilakukan</t>
  </si>
  <si>
    <r>
      <rPr>
        <sz val="14"/>
        <color theme="1"/>
        <rFont val="Times New Roman"/>
      </rPr>
      <t xml:space="preserve"> </t>
    </r>
    <r>
      <rPr>
        <sz val="14"/>
        <color theme="1"/>
        <rFont val="Calibri"/>
      </rPr>
      <t>≤</t>
    </r>
    <r>
      <rPr>
        <sz val="12"/>
        <color theme="1"/>
        <rFont val="Times New Roman"/>
      </rPr>
      <t xml:space="preserve"> 3</t>
    </r>
    <r>
      <rPr>
        <sz val="14"/>
        <color theme="1"/>
        <rFont val="Times New Roman"/>
      </rPr>
      <t xml:space="preserve"> indikator terpenuhi</t>
    </r>
  </si>
  <si>
    <r>
      <rPr>
        <sz val="14"/>
        <color theme="1"/>
        <rFont val="Times New Roman"/>
      </rPr>
      <t xml:space="preserve"> </t>
    </r>
    <r>
      <rPr>
        <sz val="12"/>
        <color theme="1"/>
        <rFont val="Times New Roman"/>
      </rPr>
      <t xml:space="preserve">  </t>
    </r>
    <r>
      <rPr>
        <sz val="12"/>
        <color theme="1"/>
        <rFont val="Calibri"/>
      </rPr>
      <t>≥</t>
    </r>
    <r>
      <rPr>
        <sz val="11"/>
        <color theme="1"/>
        <rFont val="Times New Roman"/>
      </rPr>
      <t xml:space="preserve"> 4 </t>
    </r>
    <r>
      <rPr>
        <sz val="14"/>
        <color theme="1"/>
        <rFont val="Times New Roman"/>
      </rPr>
      <t>indikator terpenuhi</t>
    </r>
  </si>
  <si>
    <t xml:space="preserve">Semua tahapan dilalukan </t>
  </si>
  <si>
    <t xml:space="preserve">1.Memberi penjelasan kepada pasien </t>
  </si>
  <si>
    <t xml:space="preserve"> 2.Ada dokumen penerimaan pasien ; petugas menerima          spesimen dari pasien ,memeriksa kesesuaian antara spesimen  yang diterima dengan formulir permintaan pemeriksaan dan catatan  kondisi fisisk spesimen tersebut saat diterima yaitu volume, warna, kekeruhan, dan konsistensi.                                                             </t>
  </si>
  <si>
    <t xml:space="preserve">3.Ada dokumen penolakan bila spesimen tidak sesuai       ( via pos, ekspedisi) di catat dalam buku penerimaan spesimen dan formulir hasil pemeriksaan.                                                          </t>
  </si>
  <si>
    <t xml:space="preserve">4.Terdapat dokumen penanganan spesimen                                    </t>
  </si>
  <si>
    <t xml:space="preserve">5.Terdapat dokumen pengiriman pasien ( jika                laboratorium puskesmas tidak mampu melakukan pemeriksaan dikirim kev laboratorium lain dalam bentuk yg relatif stabil ) </t>
  </si>
  <si>
    <t>6. Ada dokumen penyimpanan spesimen</t>
  </si>
  <si>
    <t>g.15</t>
  </si>
  <si>
    <t xml:space="preserve">Tahap Analitik </t>
  </si>
  <si>
    <r>
      <rPr>
        <sz val="14"/>
        <color theme="1"/>
        <rFont val="Times New Roman"/>
      </rPr>
      <t xml:space="preserve"> </t>
    </r>
    <r>
      <rPr>
        <sz val="14"/>
        <color theme="1"/>
        <rFont val="Calibri"/>
      </rPr>
      <t>≤</t>
    </r>
    <r>
      <rPr>
        <sz val="12"/>
        <color theme="1"/>
        <rFont val="Times New Roman"/>
      </rPr>
      <t xml:space="preserve"> 3</t>
    </r>
    <r>
      <rPr>
        <sz val="14"/>
        <color theme="1"/>
        <rFont val="Times New Roman"/>
      </rPr>
      <t xml:space="preserve"> indikator terpenuhi</t>
    </r>
  </si>
  <si>
    <r>
      <rPr>
        <sz val="14"/>
        <color theme="1"/>
        <rFont val="Times New Roman"/>
      </rPr>
      <t xml:space="preserve"> </t>
    </r>
    <r>
      <rPr>
        <sz val="12"/>
        <color theme="1"/>
        <rFont val="Times New Roman"/>
      </rPr>
      <t xml:space="preserve">  </t>
    </r>
    <r>
      <rPr>
        <sz val="12"/>
        <color theme="1"/>
        <rFont val="Calibri"/>
      </rPr>
      <t>≥</t>
    </r>
    <r>
      <rPr>
        <sz val="11"/>
        <color theme="1"/>
        <rFont val="Times New Roman"/>
      </rPr>
      <t xml:space="preserve"> 4 </t>
    </r>
    <r>
      <rPr>
        <sz val="14"/>
        <color theme="1"/>
        <rFont val="Times New Roman"/>
      </rPr>
      <t>indikator terpenuhi</t>
    </r>
  </si>
  <si>
    <t>1.Persiapan reagen ( ada dokumen pencatatan reagen , masa kedaluarsa ,cara pelarutan atau pencampuran sudah benar dan cara pengenceran reagen )</t>
  </si>
  <si>
    <t>2. Ada dokumen kalibrasi dan pemeliharaan alat ( inkubator, lemari es, oven, outoclave, micropipet, pemanas air, sentrifus, fotometer, timbangan analitik, timbangan eektrik , thermometer)</t>
  </si>
  <si>
    <t>3. Ada dokumen uji ketelitian dan ketepatan dengan menggunakan bahan kontrol</t>
  </si>
  <si>
    <t xml:space="preserve">4. Ada dokumen pemeriksaan spesimen  menurut metoda dan prosedur sesuai protap masing-masing parameter </t>
  </si>
  <si>
    <t>5. Ada dokumen penyimpanan spesimen</t>
  </si>
  <si>
    <t>g.16</t>
  </si>
  <si>
    <t>Tahap Pasca analitik</t>
  </si>
  <si>
    <t>ada  satu dokumen</t>
  </si>
  <si>
    <t>ada 2 dokumen</t>
  </si>
  <si>
    <t>Semua tahapan dilakukan  dan dokumen lengkap</t>
  </si>
  <si>
    <t xml:space="preserve">1. Ada dokumen pencatatan hasil pemeriksaan </t>
  </si>
  <si>
    <t>2. Ada dokumen validasi hasil</t>
  </si>
  <si>
    <t>3. Ada dokumen pemberian interpretasi  hasil sampai dengan pelaporan</t>
  </si>
  <si>
    <t>Cakupan keikutsertaan puskesmas dalam uji profesiensi (PME=Pemantapan Mutu External)</t>
  </si>
  <si>
    <t>g.17</t>
  </si>
  <si>
    <t>1. Kegiatannya dilakukan secara periodik oleh pihak lain</t>
  </si>
  <si>
    <t>2. Pelaksanaan kegiatan oleh petugas yang biasa melakukan pemeriksaan  tersebut</t>
  </si>
  <si>
    <t>3. Ada dokumen ( uji profesiensi)</t>
  </si>
  <si>
    <t>TOTAL</t>
  </si>
  <si>
    <t xml:space="preserve">GRAFIK PENENTUAN KATEGORI  KELOMPOK  PUSKESMAS </t>
  </si>
  <si>
    <t>Cakupan Kegiatan</t>
  </si>
  <si>
    <t>HASIL PENILAIAN :</t>
  </si>
  <si>
    <t xml:space="preserve">Carilah titik sesuai dengan hasil penilaian pada sumbu x  cakupan kegiatan dan </t>
  </si>
  <si>
    <t>hasil penilaian manajemen  pada sumbu y</t>
  </si>
  <si>
    <t>Buatlah titik , yang menunjukkan puskesmas berada pada kudran mana</t>
  </si>
  <si>
    <t xml:space="preserve">Puskesmas  </t>
  </si>
  <si>
    <t>Hasil akhir titik tersebut :</t>
  </si>
  <si>
    <t>Kelompok I</t>
  </si>
  <si>
    <t>Hijau Puskesmas Kelompok I : Kategori Baik</t>
  </si>
  <si>
    <t>Kuning Puskesmas Kelompok II : Kategori Cukup</t>
  </si>
  <si>
    <t>Merah Puskesmas Kelompok III : Kategori kurang</t>
  </si>
  <si>
    <t>Puskesmas kelompok II</t>
  </si>
  <si>
    <t>Puskesmas kelompok III</t>
  </si>
  <si>
    <t>2,5</t>
  </si>
  <si>
    <t>3,5</t>
  </si>
  <si>
    <t>4,5</t>
  </si>
  <si>
    <t>5,5</t>
  </si>
  <si>
    <t>6,5</t>
  </si>
  <si>
    <t>7,5</t>
  </si>
  <si>
    <t>8,5</t>
  </si>
  <si>
    <t>9,5</t>
  </si>
  <si>
    <t xml:space="preserve">Manajemen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</si>
</sst>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_(&quot;Rp&quot;* #,##0_);_(&quot;Rp&quot;* \(#,##0\);_(&quot;Rp&quot;* &quot;-&quot;_);_(@_)"/>
  </numFmts>
  <fonts count="37">
    <font>
      <sz val="11"/>
      <color theme="1"/>
      <name val="Calibri"/>
      <scheme val="minor"/>
    </font>
    <font>
      <sz val="18"/>
      <color theme="1"/>
      <name val="Calibri"/>
    </font>
    <font>
      <sz val="11"/>
      <color theme="1"/>
      <name val="Calibri"/>
    </font>
    <font>
      <sz val="14"/>
      <color theme="1"/>
      <name val="Calibri"/>
    </font>
    <font>
      <sz val="11"/>
      <name val="Calibri"/>
    </font>
    <font>
      <sz val="12"/>
      <color theme="1"/>
      <name val="Calibri"/>
    </font>
    <font>
      <sz val="12"/>
      <color rgb="FF000000"/>
      <name val="Calibri"/>
    </font>
    <font>
      <sz val="14"/>
      <color rgb="FF000000"/>
      <name val="Calibri"/>
    </font>
    <font>
      <sz val="11"/>
      <color theme="1"/>
      <name val="Calibri"/>
      <scheme val="minor"/>
    </font>
    <font>
      <sz val="11"/>
      <color rgb="FF000000"/>
      <name val="Calibri"/>
    </font>
    <font>
      <b/>
      <sz val="12"/>
      <color rgb="FF000000"/>
      <name val="Calibri"/>
    </font>
    <font>
      <b/>
      <sz val="12"/>
      <color theme="1"/>
      <name val="Calibri"/>
    </font>
    <font>
      <u/>
      <sz val="11"/>
      <color rgb="FF0000FF"/>
      <name val="Calibri"/>
    </font>
    <font>
      <b/>
      <sz val="11"/>
      <color theme="1"/>
      <name val="Calibri"/>
    </font>
    <font>
      <sz val="11"/>
      <color theme="1"/>
      <name val="Abadi"/>
    </font>
    <font>
      <sz val="9"/>
      <color rgb="FF000000"/>
      <name val="Calibri"/>
    </font>
    <font>
      <sz val="14"/>
      <color theme="1"/>
      <name val="Arial Black"/>
    </font>
    <font>
      <sz val="11"/>
      <color theme="1"/>
      <name val="Arial Rounded"/>
    </font>
    <font>
      <b/>
      <sz val="14"/>
      <color theme="1"/>
      <name val="Times New Roman"/>
    </font>
    <font>
      <sz val="14"/>
      <color theme="1"/>
      <name val="Times New Roman"/>
    </font>
    <font>
      <sz val="14"/>
      <color rgb="FF000000"/>
      <name val="&quot;\&quot;Times New Roman\&quot;&quot;"/>
    </font>
    <font>
      <sz val="14"/>
      <color rgb="FFFF0000"/>
      <name val="Times New Roman"/>
    </font>
    <font>
      <sz val="14"/>
      <color rgb="FF000000"/>
      <name val="Times New Roman"/>
    </font>
    <font>
      <sz val="11"/>
      <color rgb="FFE06666"/>
      <name val="Calibri"/>
    </font>
    <font>
      <b/>
      <sz val="11"/>
      <color rgb="FFE06666"/>
      <name val="Calibri"/>
    </font>
    <font>
      <sz val="10"/>
      <color theme="1"/>
      <name val="Calibri"/>
    </font>
    <font>
      <i/>
      <sz val="12"/>
      <color theme="1"/>
      <name val="Calibri"/>
    </font>
    <font>
      <u/>
      <sz val="12"/>
      <color rgb="FF000000"/>
      <name val="Calibri"/>
    </font>
    <font>
      <i/>
      <sz val="12"/>
      <color rgb="FF000000"/>
      <name val="Calibri"/>
    </font>
    <font>
      <b/>
      <sz val="12"/>
      <color rgb="FFFF0000"/>
      <name val="Calibri"/>
    </font>
    <font>
      <i/>
      <u/>
      <sz val="12"/>
      <color rgb="FF000000"/>
      <name val="Calibri"/>
    </font>
    <font>
      <b/>
      <sz val="11"/>
      <color rgb="FF000000"/>
      <name val="Calibri"/>
    </font>
    <font>
      <u/>
      <sz val="11"/>
      <color rgb="FF000000"/>
      <name val="Calibri"/>
    </font>
    <font>
      <i/>
      <sz val="11"/>
      <color rgb="FF000000"/>
      <name val="Calibri"/>
    </font>
    <font>
      <b/>
      <sz val="14"/>
      <color rgb="FF000000"/>
      <name val="Times New Roman"/>
    </font>
    <font>
      <sz val="12"/>
      <color theme="1"/>
      <name val="Times New Roman"/>
    </font>
    <font>
      <sz val="11"/>
      <color theme="1"/>
      <name val="Times New Roman"/>
    </font>
  </fonts>
  <fills count="21">
    <fill>
      <patternFill patternType="none"/>
    </fill>
    <fill>
      <patternFill patternType="gray125"/>
    </fill>
    <fill>
      <patternFill patternType="solid">
        <fgColor rgb="FFFFFFFF"/>
        <bgColor rgb="FFFFFFFF"/>
      </patternFill>
    </fill>
    <fill>
      <patternFill patternType="solid">
        <fgColor rgb="FFFFC000"/>
        <bgColor rgb="FFFFC000"/>
      </patternFill>
    </fill>
    <fill>
      <patternFill patternType="solid">
        <fgColor theme="7"/>
        <bgColor theme="7"/>
      </patternFill>
    </fill>
    <fill>
      <patternFill patternType="solid">
        <fgColor rgb="FFFFFF00"/>
        <bgColor rgb="FFFFFF00"/>
      </patternFill>
    </fill>
    <fill>
      <patternFill patternType="solid">
        <fgColor rgb="FF9CC2E5"/>
        <bgColor rgb="FF9CC2E5"/>
      </patternFill>
    </fill>
    <fill>
      <patternFill patternType="solid">
        <fgColor theme="0"/>
        <bgColor theme="0"/>
      </patternFill>
    </fill>
    <fill>
      <patternFill patternType="solid">
        <fgColor rgb="FFDEEAF6"/>
        <bgColor rgb="FFDEEAF6"/>
      </patternFill>
    </fill>
    <fill>
      <patternFill patternType="solid">
        <fgColor rgb="FFF2F2F2"/>
        <bgColor rgb="FFF2F2F2"/>
      </patternFill>
    </fill>
    <fill>
      <patternFill patternType="solid">
        <fgColor rgb="FFD8D8D8"/>
        <bgColor rgb="FFD8D8D8"/>
      </patternFill>
    </fill>
    <fill>
      <patternFill patternType="solid">
        <fgColor rgb="FFFF0000"/>
        <bgColor rgb="FFFF0000"/>
      </patternFill>
    </fill>
    <fill>
      <patternFill patternType="solid">
        <fgColor theme="9"/>
        <bgColor theme="9"/>
      </patternFill>
    </fill>
    <fill>
      <patternFill patternType="solid">
        <fgColor rgb="FFFFD965"/>
        <bgColor rgb="FFFFD965"/>
      </patternFill>
    </fill>
    <fill>
      <patternFill patternType="solid">
        <fgColor rgb="FF92D050"/>
        <bgColor rgb="FF92D050"/>
      </patternFill>
    </fill>
    <fill>
      <patternFill patternType="solid">
        <fgColor rgb="FF00FF00"/>
        <bgColor rgb="FF00FF00"/>
      </patternFill>
    </fill>
    <fill>
      <patternFill patternType="solid">
        <fgColor rgb="FF99CCFF"/>
        <bgColor rgb="FF99CCFF"/>
      </patternFill>
    </fill>
    <fill>
      <patternFill patternType="solid">
        <fgColor rgb="FFFFCC00"/>
        <bgColor rgb="FFFFCC00"/>
      </patternFill>
    </fill>
    <fill>
      <patternFill patternType="solid">
        <fgColor rgb="FF000000"/>
        <bgColor rgb="FF000000"/>
      </patternFill>
    </fill>
    <fill>
      <patternFill patternType="solid">
        <fgColor rgb="FF99CC00"/>
        <bgColor rgb="FF99CC00"/>
      </patternFill>
    </fill>
    <fill>
      <patternFill patternType="solid">
        <fgColor theme="1"/>
        <bgColor theme="1"/>
      </patternFill>
    </fill>
  </fills>
  <borders count="4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477">
    <xf numFmtId="0" fontId="0" fillId="0" borderId="0" xfId="0" applyFont="1" applyAlignment="1"/>
    <xf numFmtId="0" fontId="1" fillId="0" borderId="0" xfId="0" applyFont="1"/>
    <xf numFmtId="0" fontId="3" fillId="5" borderId="13" xfId="0" applyFont="1" applyFill="1" applyBorder="1" applyAlignment="1">
      <alignment vertical="top"/>
    </xf>
    <xf numFmtId="0" fontId="3" fillId="5" borderId="14" xfId="0" applyFont="1" applyFill="1" applyBorder="1" applyAlignment="1">
      <alignment vertical="top"/>
    </xf>
    <xf numFmtId="0" fontId="3" fillId="6" borderId="2" xfId="0" applyFont="1" applyFill="1" applyBorder="1" applyAlignment="1">
      <alignment vertical="top"/>
    </xf>
    <xf numFmtId="0" fontId="5" fillId="0" borderId="2" xfId="0" applyFont="1" applyBorder="1" applyAlignment="1">
      <alignment vertical="top" wrapText="1"/>
    </xf>
    <xf numFmtId="0" fontId="6" fillId="0" borderId="2" xfId="0" applyFont="1" applyBorder="1" applyAlignment="1">
      <alignment horizontal="left" vertical="top" wrapText="1" readingOrder="1"/>
    </xf>
    <xf numFmtId="0" fontId="8" fillId="7" borderId="0" xfId="0" applyFont="1" applyFill="1"/>
    <xf numFmtId="0" fontId="6" fillId="0" borderId="2" xfId="0" applyFont="1" applyBorder="1" applyAlignment="1">
      <alignment vertical="top" wrapText="1"/>
    </xf>
    <xf numFmtId="0" fontId="6" fillId="0" borderId="2" xfId="0" applyFont="1" applyBorder="1" applyAlignment="1">
      <alignment horizontal="left" vertical="top" wrapText="1"/>
    </xf>
    <xf numFmtId="0" fontId="5" fillId="8" borderId="2" xfId="0" applyFont="1" applyFill="1" applyBorder="1" applyAlignment="1">
      <alignment vertical="top" wrapText="1"/>
    </xf>
    <xf numFmtId="0" fontId="6" fillId="8" borderId="2" xfId="0" applyFont="1" applyFill="1" applyBorder="1" applyAlignment="1">
      <alignment horizontal="left" vertical="top" wrapText="1"/>
    </xf>
    <xf numFmtId="0" fontId="2" fillId="8" borderId="2" xfId="0" applyFont="1" applyFill="1" applyBorder="1" applyAlignment="1">
      <alignment vertical="top" wrapText="1"/>
    </xf>
    <xf numFmtId="0" fontId="2" fillId="9" borderId="15" xfId="0" applyFont="1" applyFill="1" applyBorder="1" applyAlignment="1">
      <alignment vertical="top" wrapText="1"/>
    </xf>
    <xf numFmtId="0" fontId="2" fillId="9" borderId="2" xfId="0" applyFont="1" applyFill="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9" fillId="0" borderId="2" xfId="0" applyFont="1" applyBorder="1" applyAlignment="1">
      <alignment horizontal="left" vertical="top" wrapText="1"/>
    </xf>
    <xf numFmtId="0" fontId="2" fillId="7" borderId="2" xfId="0" applyFont="1" applyFill="1" applyBorder="1" applyAlignment="1">
      <alignment vertical="top" wrapText="1"/>
    </xf>
    <xf numFmtId="0" fontId="9" fillId="0" borderId="2" xfId="0" applyFont="1" applyBorder="1" applyAlignment="1">
      <alignment vertical="top" wrapText="1"/>
    </xf>
    <xf numFmtId="0" fontId="9" fillId="9" borderId="2" xfId="0" applyFont="1" applyFill="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horizontal="left" vertical="top" wrapText="1"/>
    </xf>
    <xf numFmtId="0" fontId="3" fillId="0" borderId="2" xfId="0" applyFont="1" applyBorder="1" applyAlignment="1">
      <alignment vertical="top" wrapText="1"/>
    </xf>
    <xf numFmtId="0" fontId="2" fillId="7" borderId="2" xfId="0" applyFont="1" applyFill="1" applyBorder="1" applyAlignment="1">
      <alignment wrapText="1"/>
    </xf>
    <xf numFmtId="0" fontId="11" fillId="0" borderId="2" xfId="0" applyFont="1" applyBorder="1" applyAlignment="1">
      <alignment horizontal="left" vertical="top" wrapText="1"/>
    </xf>
    <xf numFmtId="0" fontId="12" fillId="0" borderId="2" xfId="0" applyFont="1" applyBorder="1" applyAlignment="1">
      <alignment vertical="top" wrapText="1"/>
    </xf>
    <xf numFmtId="0" fontId="2" fillId="10" borderId="2" xfId="0" applyFont="1" applyFill="1" applyBorder="1" applyAlignment="1">
      <alignment vertical="top" wrapText="1"/>
    </xf>
    <xf numFmtId="0" fontId="7" fillId="0" borderId="2" xfId="0" applyFont="1" applyBorder="1" applyAlignment="1">
      <alignment vertical="top" wrapText="1"/>
    </xf>
    <xf numFmtId="0" fontId="3" fillId="8" borderId="24" xfId="0" applyFont="1" applyFill="1" applyBorder="1" applyAlignment="1">
      <alignment vertical="top"/>
    </xf>
    <xf numFmtId="0" fontId="13" fillId="0" borderId="2" xfId="0" applyFont="1" applyBorder="1" applyAlignment="1">
      <alignment vertical="top" wrapText="1"/>
    </xf>
    <xf numFmtId="0" fontId="3" fillId="8" borderId="2" xfId="0" applyFont="1" applyFill="1" applyBorder="1" applyAlignment="1">
      <alignment vertical="top" wrapText="1"/>
    </xf>
    <xf numFmtId="0" fontId="11" fillId="0" borderId="2" xfId="0" applyFont="1" applyBorder="1" applyAlignment="1">
      <alignment vertical="top" wrapText="1"/>
    </xf>
    <xf numFmtId="0" fontId="14" fillId="0" borderId="2"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left" vertical="top" wrapText="1"/>
    </xf>
    <xf numFmtId="0" fontId="14" fillId="5" borderId="2" xfId="0" applyFont="1" applyFill="1" applyBorder="1" applyAlignment="1">
      <alignment vertical="top" wrapText="1"/>
    </xf>
    <xf numFmtId="0" fontId="3" fillId="0" borderId="2" xfId="0" applyFont="1" applyBorder="1" applyAlignment="1">
      <alignment horizontal="left" vertical="top" wrapText="1"/>
    </xf>
    <xf numFmtId="0" fontId="13" fillId="8" borderId="24" xfId="0" applyFont="1" applyFill="1" applyBorder="1" applyAlignment="1">
      <alignment vertical="top" wrapText="1"/>
    </xf>
    <xf numFmtId="0" fontId="3" fillId="8" borderId="17" xfId="0" applyFont="1" applyFill="1" applyBorder="1" applyAlignment="1">
      <alignment vertical="top"/>
    </xf>
    <xf numFmtId="0" fontId="2" fillId="7" borderId="2" xfId="0" applyFont="1" applyFill="1" applyBorder="1" applyAlignment="1">
      <alignment horizontal="left" vertical="top" wrapText="1"/>
    </xf>
    <xf numFmtId="0" fontId="9" fillId="5" borderId="2" xfId="0" applyFont="1" applyFill="1" applyBorder="1" applyAlignment="1">
      <alignment vertical="top" wrapText="1"/>
    </xf>
    <xf numFmtId="0" fontId="2" fillId="5" borderId="2" xfId="0" applyFont="1" applyFill="1" applyBorder="1" applyAlignment="1">
      <alignment horizontal="left" vertical="top" wrapText="1"/>
    </xf>
    <xf numFmtId="0" fontId="9" fillId="7" borderId="2" xfId="0" applyFont="1" applyFill="1" applyBorder="1" applyAlignment="1">
      <alignment horizontal="left" vertical="top" wrapText="1"/>
    </xf>
    <xf numFmtId="0" fontId="2" fillId="7" borderId="19" xfId="0" applyFont="1" applyFill="1" applyBorder="1" applyAlignment="1">
      <alignment vertical="top" wrapText="1"/>
    </xf>
    <xf numFmtId="0" fontId="1" fillId="0" borderId="0" xfId="0" applyFont="1" applyAlignment="1">
      <alignment horizontal="center"/>
    </xf>
    <xf numFmtId="0" fontId="2" fillId="4" borderId="2" xfId="0" applyFont="1" applyFill="1" applyBorder="1" applyAlignment="1">
      <alignment horizontal="center" vertical="top"/>
    </xf>
    <xf numFmtId="0" fontId="2" fillId="4" borderId="2" xfId="0" applyFont="1" applyFill="1" applyBorder="1" applyAlignment="1">
      <alignment vertical="top"/>
    </xf>
    <xf numFmtId="0" fontId="2" fillId="0" borderId="2" xfId="0" applyFont="1" applyBorder="1" applyAlignment="1">
      <alignment vertical="center"/>
    </xf>
    <xf numFmtId="10" fontId="3" fillId="5" borderId="14" xfId="0" applyNumberFormat="1" applyFont="1" applyFill="1" applyBorder="1" applyAlignment="1">
      <alignment vertical="top"/>
    </xf>
    <xf numFmtId="10" fontId="3" fillId="6" borderId="2" xfId="0" applyNumberFormat="1" applyFont="1" applyFill="1" applyBorder="1" applyAlignment="1">
      <alignment vertical="top"/>
    </xf>
    <xf numFmtId="0" fontId="3" fillId="13" borderId="2" xfId="0" applyFont="1" applyFill="1" applyBorder="1" applyAlignment="1">
      <alignment vertical="top"/>
    </xf>
    <xf numFmtId="4" fontId="8" fillId="7" borderId="0" xfId="0" applyNumberFormat="1" applyFont="1" applyFill="1"/>
    <xf numFmtId="0" fontId="5" fillId="0" borderId="2" xfId="0" applyFont="1" applyBorder="1" applyAlignment="1">
      <alignment vertical="top"/>
    </xf>
    <xf numFmtId="0" fontId="6" fillId="0" borderId="2" xfId="0" applyFont="1" applyBorder="1" applyAlignment="1">
      <alignment horizontal="left" vertical="top" readingOrder="1"/>
    </xf>
    <xf numFmtId="9" fontId="6" fillId="0" borderId="2" xfId="0" applyNumberFormat="1" applyFont="1" applyBorder="1" applyAlignment="1">
      <alignment horizontal="left" vertical="top"/>
    </xf>
    <xf numFmtId="1" fontId="6" fillId="0" borderId="2" xfId="0" applyNumberFormat="1" applyFont="1" applyBorder="1" applyAlignment="1">
      <alignment horizontal="left" vertical="top"/>
    </xf>
    <xf numFmtId="1" fontId="6" fillId="7" borderId="2" xfId="0" applyNumberFormat="1" applyFont="1" applyFill="1" applyBorder="1" applyAlignment="1">
      <alignment horizontal="left" vertical="top"/>
    </xf>
    <xf numFmtId="9" fontId="6" fillId="9" borderId="2" xfId="0" applyNumberFormat="1" applyFont="1" applyFill="1" applyBorder="1" applyAlignment="1">
      <alignment horizontal="left" vertical="top"/>
    </xf>
    <xf numFmtId="9" fontId="6" fillId="0" borderId="2" xfId="0" applyNumberFormat="1" applyFont="1" applyBorder="1" applyAlignment="1">
      <alignment horizontal="left" vertical="top"/>
    </xf>
    <xf numFmtId="0" fontId="2" fillId="0" borderId="2" xfId="0" applyFont="1" applyBorder="1" applyAlignment="1">
      <alignment vertical="top"/>
    </xf>
    <xf numFmtId="0" fontId="6" fillId="0" borderId="2" xfId="0" applyFont="1" applyBorder="1" applyAlignment="1">
      <alignment horizontal="center" vertical="top" wrapText="1" readingOrder="1"/>
    </xf>
    <xf numFmtId="1" fontId="6" fillId="0" borderId="2" xfId="0" applyNumberFormat="1" applyFont="1" applyBorder="1" applyAlignment="1">
      <alignment horizontal="left" vertical="top"/>
    </xf>
    <xf numFmtId="9" fontId="6" fillId="0" borderId="2" xfId="0" applyNumberFormat="1" applyFont="1" applyBorder="1" applyAlignment="1">
      <alignment horizontal="center" vertical="top"/>
    </xf>
    <xf numFmtId="9" fontId="5" fillId="0" borderId="2" xfId="0" applyNumberFormat="1" applyFont="1" applyBorder="1" applyAlignment="1">
      <alignment horizontal="left" vertical="top"/>
    </xf>
    <xf numFmtId="1" fontId="5" fillId="0" borderId="2" xfId="0" applyNumberFormat="1" applyFont="1" applyBorder="1" applyAlignment="1">
      <alignment horizontal="left" vertical="top"/>
    </xf>
    <xf numFmtId="9" fontId="5" fillId="9" borderId="2" xfId="0" applyNumberFormat="1" applyFont="1" applyFill="1" applyBorder="1" applyAlignment="1">
      <alignment horizontal="left" vertical="top"/>
    </xf>
    <xf numFmtId="1" fontId="5" fillId="7" borderId="2" xfId="0" applyNumberFormat="1" applyFont="1" applyFill="1" applyBorder="1" applyAlignment="1">
      <alignment horizontal="left" vertical="top"/>
    </xf>
    <xf numFmtId="1" fontId="5" fillId="7" borderId="2" xfId="0" applyNumberFormat="1" applyFont="1" applyFill="1" applyBorder="1" applyAlignment="1">
      <alignment horizontal="left" vertical="top"/>
    </xf>
    <xf numFmtId="164" fontId="5" fillId="9" borderId="2" xfId="0" applyNumberFormat="1" applyFont="1" applyFill="1" applyBorder="1" applyAlignment="1">
      <alignment horizontal="left" vertical="top"/>
    </xf>
    <xf numFmtId="164" fontId="5" fillId="0" borderId="2" xfId="0" applyNumberFormat="1" applyFont="1" applyBorder="1" applyAlignment="1">
      <alignment horizontal="left" vertical="top"/>
    </xf>
    <xf numFmtId="1" fontId="5" fillId="0" borderId="2" xfId="0" applyNumberFormat="1" applyFont="1" applyBorder="1" applyAlignment="1">
      <alignment horizontal="left" vertical="top"/>
    </xf>
    <xf numFmtId="0" fontId="5" fillId="8" borderId="2" xfId="0" applyFont="1" applyFill="1" applyBorder="1" applyAlignment="1">
      <alignment vertical="top"/>
    </xf>
    <xf numFmtId="9" fontId="5" fillId="8" borderId="2" xfId="0" applyNumberFormat="1" applyFont="1" applyFill="1" applyBorder="1" applyAlignment="1">
      <alignment horizontal="left" vertical="top"/>
    </xf>
    <xf numFmtId="1" fontId="5" fillId="8" borderId="2" xfId="0" applyNumberFormat="1" applyFont="1" applyFill="1" applyBorder="1" applyAlignment="1">
      <alignment horizontal="left" vertical="top"/>
    </xf>
    <xf numFmtId="9" fontId="6" fillId="8" borderId="2" xfId="0" applyNumberFormat="1" applyFont="1" applyFill="1" applyBorder="1" applyAlignment="1">
      <alignment horizontal="left" vertical="top"/>
    </xf>
    <xf numFmtId="10" fontId="2" fillId="0" borderId="2" xfId="0" applyNumberFormat="1" applyFont="1" applyBorder="1" applyAlignment="1">
      <alignment horizontal="center" vertical="top" wrapText="1"/>
    </xf>
    <xf numFmtId="1" fontId="2" fillId="0" borderId="2" xfId="0" applyNumberFormat="1" applyFont="1" applyBorder="1" applyAlignment="1">
      <alignment horizontal="center" vertical="top" wrapText="1"/>
    </xf>
    <xf numFmtId="10" fontId="2" fillId="9" borderId="2" xfId="0" applyNumberFormat="1" applyFont="1" applyFill="1" applyBorder="1" applyAlignment="1">
      <alignment horizontal="center" vertical="top" wrapText="1"/>
    </xf>
    <xf numFmtId="10" fontId="2" fillId="0" borderId="2" xfId="0" applyNumberFormat="1" applyFont="1" applyBorder="1" applyAlignment="1">
      <alignment horizontal="center" vertical="top" wrapText="1"/>
    </xf>
    <xf numFmtId="9" fontId="2" fillId="0" borderId="2" xfId="0" applyNumberFormat="1" applyFont="1" applyBorder="1" applyAlignment="1">
      <alignment horizontal="center" vertical="top"/>
    </xf>
    <xf numFmtId="1" fontId="2" fillId="0" borderId="2" xfId="0" applyNumberFormat="1" applyFont="1" applyBorder="1" applyAlignment="1">
      <alignment horizontal="center" vertical="top"/>
    </xf>
    <xf numFmtId="1" fontId="2" fillId="7" borderId="2" xfId="0" applyNumberFormat="1" applyFont="1" applyFill="1" applyBorder="1" applyAlignment="1">
      <alignment horizontal="center" vertical="top"/>
    </xf>
    <xf numFmtId="9" fontId="2" fillId="9" borderId="2" xfId="0" applyNumberFormat="1" applyFont="1" applyFill="1" applyBorder="1" applyAlignment="1">
      <alignment horizontal="center" vertical="top"/>
    </xf>
    <xf numFmtId="0" fontId="2" fillId="8" borderId="2" xfId="0" applyFont="1" applyFill="1" applyBorder="1" applyAlignment="1">
      <alignment vertical="top"/>
    </xf>
    <xf numFmtId="1" fontId="2" fillId="8" borderId="2" xfId="0" applyNumberFormat="1" applyFont="1" applyFill="1" applyBorder="1" applyAlignment="1">
      <alignment horizontal="center" vertical="top" wrapText="1"/>
    </xf>
    <xf numFmtId="10" fontId="2" fillId="8" borderId="2" xfId="0" applyNumberFormat="1" applyFont="1" applyFill="1" applyBorder="1" applyAlignment="1">
      <alignment vertical="top"/>
    </xf>
    <xf numFmtId="0" fontId="2" fillId="0" borderId="1" xfId="0" applyFont="1" applyBorder="1" applyAlignment="1">
      <alignment vertical="top"/>
    </xf>
    <xf numFmtId="0" fontId="2" fillId="9" borderId="2" xfId="0" applyFont="1" applyFill="1" applyBorder="1" applyAlignment="1">
      <alignment vertical="top"/>
    </xf>
    <xf numFmtId="1" fontId="2" fillId="9" borderId="2" xfId="0" applyNumberFormat="1" applyFont="1" applyFill="1" applyBorder="1" applyAlignment="1">
      <alignment horizontal="center" vertical="top" wrapText="1"/>
    </xf>
    <xf numFmtId="10" fontId="2" fillId="0" borderId="2" xfId="0" applyNumberFormat="1" applyFont="1" applyBorder="1" applyAlignment="1">
      <alignment vertical="top"/>
    </xf>
    <xf numFmtId="9" fontId="2" fillId="0" borderId="2" xfId="0" applyNumberFormat="1" applyFont="1" applyBorder="1" applyAlignment="1">
      <alignment vertical="top"/>
    </xf>
    <xf numFmtId="1" fontId="2" fillId="0" borderId="2" xfId="0" applyNumberFormat="1" applyFont="1" applyBorder="1" applyAlignment="1">
      <alignment vertical="top"/>
    </xf>
    <xf numFmtId="1" fontId="2" fillId="7" borderId="2" xfId="0" applyNumberFormat="1" applyFont="1" applyFill="1" applyBorder="1" applyAlignment="1">
      <alignment vertical="top"/>
    </xf>
    <xf numFmtId="9" fontId="2" fillId="9" borderId="2" xfId="0" applyNumberFormat="1" applyFont="1" applyFill="1" applyBorder="1" applyAlignment="1">
      <alignment vertical="top"/>
    </xf>
    <xf numFmtId="9" fontId="2" fillId="0" borderId="2" xfId="0" applyNumberFormat="1" applyFont="1" applyBorder="1" applyAlignment="1">
      <alignment vertical="top"/>
    </xf>
    <xf numFmtId="9" fontId="2" fillId="0" borderId="2" xfId="0" applyNumberFormat="1" applyFont="1" applyBorder="1" applyAlignment="1">
      <alignment horizontal="center" vertical="top"/>
    </xf>
    <xf numFmtId="9" fontId="9" fillId="0" borderId="2" xfId="0" applyNumberFormat="1" applyFont="1" applyBorder="1" applyAlignment="1">
      <alignment horizontal="center" vertical="top"/>
    </xf>
    <xf numFmtId="1" fontId="9" fillId="0" borderId="2" xfId="0" applyNumberFormat="1" applyFont="1" applyBorder="1" applyAlignment="1">
      <alignment horizontal="center" vertical="top"/>
    </xf>
    <xf numFmtId="1" fontId="9" fillId="7" borderId="2" xfId="0" applyNumberFormat="1" applyFont="1" applyFill="1" applyBorder="1" applyAlignment="1">
      <alignment horizontal="center" vertical="top"/>
    </xf>
    <xf numFmtId="9" fontId="9" fillId="9" borderId="2" xfId="0" applyNumberFormat="1" applyFont="1" applyFill="1" applyBorder="1" applyAlignment="1">
      <alignment horizontal="center" vertical="top"/>
    </xf>
    <xf numFmtId="0" fontId="2" fillId="9" borderId="15" xfId="0" applyFont="1" applyFill="1" applyBorder="1" applyAlignment="1">
      <alignment vertical="top"/>
    </xf>
    <xf numFmtId="1" fontId="2" fillId="9" borderId="2" xfId="0" applyNumberFormat="1" applyFont="1" applyFill="1" applyBorder="1" applyAlignment="1">
      <alignment vertical="top"/>
    </xf>
    <xf numFmtId="0" fontId="2" fillId="0" borderId="8" xfId="0" applyFont="1" applyBorder="1" applyAlignment="1">
      <alignment vertical="top"/>
    </xf>
    <xf numFmtId="10" fontId="9" fillId="0" borderId="2" xfId="0" applyNumberFormat="1" applyFont="1" applyBorder="1" applyAlignment="1">
      <alignment horizontal="center" vertical="top"/>
    </xf>
    <xf numFmtId="10" fontId="9" fillId="9" borderId="2" xfId="0" applyNumberFormat="1" applyFont="1" applyFill="1" applyBorder="1" applyAlignment="1">
      <alignment horizontal="center" vertical="top"/>
    </xf>
    <xf numFmtId="1" fontId="2" fillId="0" borderId="2" xfId="0" applyNumberFormat="1" applyFont="1" applyBorder="1" applyAlignment="1">
      <alignment vertical="top"/>
    </xf>
    <xf numFmtId="0" fontId="2" fillId="0" borderId="5" xfId="0" applyFont="1" applyBorder="1" applyAlignment="1">
      <alignment vertical="top"/>
    </xf>
    <xf numFmtId="9" fontId="9" fillId="0" borderId="2" xfId="0" applyNumberFormat="1" applyFont="1" applyBorder="1" applyAlignment="1">
      <alignment horizontal="right" vertical="top"/>
    </xf>
    <xf numFmtId="0" fontId="2" fillId="9" borderId="25" xfId="0" applyFont="1" applyFill="1" applyBorder="1" applyAlignment="1">
      <alignment vertical="top"/>
    </xf>
    <xf numFmtId="0" fontId="9" fillId="9" borderId="2" xfId="0" applyFont="1" applyFill="1" applyBorder="1" applyAlignment="1">
      <alignment horizontal="left" vertical="top" wrapText="1"/>
    </xf>
    <xf numFmtId="1" fontId="9" fillId="9" borderId="2" xfId="0" applyNumberFormat="1" applyFont="1" applyFill="1" applyBorder="1" applyAlignment="1">
      <alignment horizontal="center" vertical="top"/>
    </xf>
    <xf numFmtId="1" fontId="2" fillId="9" borderId="2" xfId="0" applyNumberFormat="1" applyFont="1" applyFill="1" applyBorder="1" applyAlignment="1">
      <alignment horizontal="center" vertical="top"/>
    </xf>
    <xf numFmtId="0" fontId="2" fillId="10" borderId="2" xfId="0" applyFont="1" applyFill="1" applyBorder="1" applyAlignment="1">
      <alignment vertical="top"/>
    </xf>
    <xf numFmtId="0" fontId="9" fillId="10" borderId="2" xfId="0" applyFont="1" applyFill="1" applyBorder="1" applyAlignment="1">
      <alignment vertical="top" wrapText="1"/>
    </xf>
    <xf numFmtId="0" fontId="2" fillId="7" borderId="2" xfId="0" applyFont="1" applyFill="1" applyBorder="1" applyAlignment="1">
      <alignment vertical="top"/>
    </xf>
    <xf numFmtId="9" fontId="2" fillId="10" borderId="2" xfId="0" applyNumberFormat="1" applyFont="1" applyFill="1" applyBorder="1" applyAlignment="1">
      <alignment vertical="top"/>
    </xf>
    <xf numFmtId="1" fontId="2" fillId="10" borderId="2" xfId="0" applyNumberFormat="1" applyFont="1" applyFill="1" applyBorder="1" applyAlignment="1">
      <alignment vertical="top"/>
    </xf>
    <xf numFmtId="0" fontId="2" fillId="7" borderId="2" xfId="0" applyFont="1" applyFill="1" applyBorder="1"/>
    <xf numFmtId="0" fontId="2" fillId="0" borderId="2" xfId="0" applyFont="1" applyBorder="1" applyAlignment="1">
      <alignment horizontal="center" vertical="top"/>
    </xf>
    <xf numFmtId="1" fontId="2" fillId="7" borderId="2" xfId="0" applyNumberFormat="1" applyFont="1" applyFill="1" applyBorder="1" applyAlignment="1">
      <alignment vertical="top"/>
    </xf>
    <xf numFmtId="0" fontId="9" fillId="8" borderId="2" xfId="0" applyFont="1" applyFill="1" applyBorder="1" applyAlignment="1">
      <alignment vertical="top" wrapText="1"/>
    </xf>
    <xf numFmtId="9" fontId="2" fillId="8" borderId="2" xfId="0" applyNumberFormat="1" applyFont="1" applyFill="1" applyBorder="1" applyAlignment="1">
      <alignment vertical="top"/>
    </xf>
    <xf numFmtId="1" fontId="2" fillId="8" borderId="2" xfId="0" applyNumberFormat="1" applyFont="1" applyFill="1" applyBorder="1" applyAlignment="1">
      <alignment vertical="top"/>
    </xf>
    <xf numFmtId="0" fontId="10" fillId="0" borderId="2" xfId="0" applyFont="1" applyBorder="1" applyAlignment="1">
      <alignment horizontal="left" vertical="top"/>
    </xf>
    <xf numFmtId="0" fontId="6" fillId="0" borderId="2" xfId="0" applyFont="1" applyBorder="1" applyAlignment="1">
      <alignment horizontal="left" vertical="top"/>
    </xf>
    <xf numFmtId="0" fontId="11" fillId="0" borderId="2" xfId="0" applyFont="1" applyBorder="1" applyAlignment="1">
      <alignment horizontal="left" vertical="top"/>
    </xf>
    <xf numFmtId="0" fontId="10" fillId="7" borderId="2" xfId="0" applyFont="1" applyFill="1" applyBorder="1" applyAlignment="1">
      <alignment horizontal="left" vertical="top"/>
    </xf>
    <xf numFmtId="0" fontId="9" fillId="0" borderId="2" xfId="0" applyFont="1" applyBorder="1" applyAlignment="1">
      <alignment horizontal="left" vertical="top"/>
    </xf>
    <xf numFmtId="0" fontId="11" fillId="7" borderId="2" xfId="0" applyFont="1" applyFill="1" applyBorder="1" applyAlignment="1">
      <alignment horizontal="left" vertical="top"/>
    </xf>
    <xf numFmtId="1" fontId="2" fillId="0" borderId="2" xfId="0" applyNumberFormat="1" applyFont="1" applyBorder="1" applyAlignment="1">
      <alignment horizontal="center" vertical="top"/>
    </xf>
    <xf numFmtId="0" fontId="2" fillId="0" borderId="2" xfId="0" quotePrefix="1" applyFont="1" applyBorder="1" applyAlignment="1">
      <alignment vertical="top" wrapText="1"/>
    </xf>
    <xf numFmtId="10" fontId="2" fillId="0" borderId="2" xfId="0" applyNumberFormat="1" applyFont="1" applyBorder="1" applyAlignment="1">
      <alignment horizontal="center" vertical="top"/>
    </xf>
    <xf numFmtId="9" fontId="9" fillId="0" borderId="2" xfId="0" applyNumberFormat="1" applyFont="1" applyBorder="1" applyAlignment="1">
      <alignment horizontal="center" vertical="top"/>
    </xf>
    <xf numFmtId="0" fontId="8" fillId="0" borderId="0" xfId="0" applyFont="1"/>
    <xf numFmtId="0" fontId="9" fillId="0" borderId="2" xfId="0" applyFont="1" applyBorder="1" applyAlignment="1">
      <alignment horizontal="center" vertical="top"/>
    </xf>
    <xf numFmtId="9" fontId="9" fillId="0" borderId="2" xfId="0" applyNumberFormat="1" applyFont="1" applyBorder="1" applyAlignment="1">
      <alignment horizontal="center" vertical="top" wrapText="1"/>
    </xf>
    <xf numFmtId="0" fontId="9" fillId="0" borderId="2" xfId="0" applyFont="1" applyBorder="1" applyAlignment="1">
      <alignment horizontal="center" vertical="top" wrapText="1"/>
    </xf>
    <xf numFmtId="0" fontId="7" fillId="0" borderId="2" xfId="0" applyFont="1" applyBorder="1" applyAlignment="1">
      <alignment horizontal="left" vertical="top" wrapText="1"/>
    </xf>
    <xf numFmtId="0" fontId="3" fillId="5" borderId="17" xfId="0" applyFont="1" applyFill="1" applyBorder="1" applyAlignment="1">
      <alignment vertical="top"/>
    </xf>
    <xf numFmtId="0" fontId="3" fillId="5" borderId="24" xfId="0" applyFont="1" applyFill="1" applyBorder="1" applyAlignment="1">
      <alignment vertical="top"/>
    </xf>
    <xf numFmtId="10" fontId="3" fillId="5" borderId="24" xfId="0" applyNumberFormat="1" applyFont="1" applyFill="1" applyBorder="1" applyAlignment="1">
      <alignment vertical="top"/>
    </xf>
    <xf numFmtId="0" fontId="3" fillId="13" borderId="24" xfId="0" applyFont="1" applyFill="1" applyBorder="1" applyAlignment="1">
      <alignment vertical="top"/>
    </xf>
    <xf numFmtId="0" fontId="3" fillId="13" borderId="21" xfId="0" applyFont="1" applyFill="1" applyBorder="1" applyAlignment="1">
      <alignment vertical="top"/>
    </xf>
    <xf numFmtId="0" fontId="3" fillId="8" borderId="13" xfId="0" applyFont="1" applyFill="1" applyBorder="1" applyAlignment="1">
      <alignment vertical="top"/>
    </xf>
    <xf numFmtId="10" fontId="3" fillId="8" borderId="24" xfId="0" applyNumberFormat="1" applyFont="1" applyFill="1" applyBorder="1" applyAlignment="1">
      <alignment vertical="top"/>
    </xf>
    <xf numFmtId="9" fontId="9" fillId="0" borderId="2" xfId="0" applyNumberFormat="1" applyFont="1" applyBorder="1" applyAlignment="1">
      <alignment horizontal="left" vertical="top"/>
    </xf>
    <xf numFmtId="1" fontId="9" fillId="0" borderId="2" xfId="0" applyNumberFormat="1" applyFont="1" applyBorder="1" applyAlignment="1">
      <alignment horizontal="left" vertical="top"/>
    </xf>
    <xf numFmtId="1" fontId="9" fillId="0" borderId="2" xfId="0" applyNumberFormat="1" applyFont="1" applyBorder="1" applyAlignment="1">
      <alignment horizontal="left" vertical="top"/>
    </xf>
    <xf numFmtId="1" fontId="9" fillId="9" borderId="2" xfId="0" applyNumberFormat="1" applyFont="1" applyFill="1" applyBorder="1" applyAlignment="1">
      <alignment horizontal="left" vertical="top"/>
    </xf>
    <xf numFmtId="9" fontId="2" fillId="0" borderId="2" xfId="0" applyNumberFormat="1" applyFont="1" applyBorder="1" applyAlignment="1">
      <alignment horizontal="left" vertical="top"/>
    </xf>
    <xf numFmtId="1" fontId="2" fillId="0" borderId="2" xfId="0" applyNumberFormat="1" applyFont="1" applyBorder="1" applyAlignment="1">
      <alignment horizontal="left" vertical="top"/>
    </xf>
    <xf numFmtId="1" fontId="2" fillId="9" borderId="2" xfId="0" applyNumberFormat="1" applyFont="1" applyFill="1" applyBorder="1" applyAlignment="1">
      <alignment horizontal="left" vertical="top"/>
    </xf>
    <xf numFmtId="1" fontId="2" fillId="0" borderId="2" xfId="0" applyNumberFormat="1" applyFont="1" applyBorder="1" applyAlignment="1">
      <alignment horizontal="left" vertical="top"/>
    </xf>
    <xf numFmtId="0" fontId="2" fillId="8" borderId="19" xfId="0" applyFont="1" applyFill="1" applyBorder="1" applyAlignment="1">
      <alignment vertical="top"/>
    </xf>
    <xf numFmtId="0" fontId="13" fillId="8" borderId="2" xfId="0" applyFont="1" applyFill="1" applyBorder="1" applyAlignment="1">
      <alignment vertical="top" wrapText="1"/>
    </xf>
    <xf numFmtId="9" fontId="2" fillId="8" borderId="2" xfId="0" applyNumberFormat="1" applyFont="1" applyFill="1" applyBorder="1" applyAlignment="1">
      <alignment horizontal="left" vertical="top"/>
    </xf>
    <xf numFmtId="9" fontId="2" fillId="8" borderId="2" xfId="0" applyNumberFormat="1" applyFont="1" applyFill="1" applyBorder="1" applyAlignment="1">
      <alignment horizontal="center" vertical="top"/>
    </xf>
    <xf numFmtId="1" fontId="9" fillId="8" borderId="2" xfId="0" applyNumberFormat="1" applyFont="1" applyFill="1" applyBorder="1" applyAlignment="1">
      <alignment horizontal="center" vertical="top"/>
    </xf>
    <xf numFmtId="1" fontId="2" fillId="8" borderId="2" xfId="0" applyNumberFormat="1" applyFont="1" applyFill="1" applyBorder="1" applyAlignment="1">
      <alignment horizontal="left" vertical="top"/>
    </xf>
    <xf numFmtId="1" fontId="2" fillId="8" borderId="2" xfId="0" applyNumberFormat="1" applyFont="1" applyFill="1" applyBorder="1" applyAlignment="1">
      <alignment horizontal="left" vertical="top"/>
    </xf>
    <xf numFmtId="0" fontId="2" fillId="8" borderId="15" xfId="0" applyFont="1" applyFill="1" applyBorder="1" applyAlignment="1">
      <alignment vertical="top"/>
    </xf>
    <xf numFmtId="1" fontId="2" fillId="8" borderId="2" xfId="0" applyNumberFormat="1" applyFont="1" applyFill="1" applyBorder="1" applyAlignment="1">
      <alignment horizontal="center" vertical="top"/>
    </xf>
    <xf numFmtId="10" fontId="2" fillId="8" borderId="2" xfId="0" applyNumberFormat="1" applyFont="1" applyFill="1" applyBorder="1" applyAlignment="1">
      <alignment horizontal="center" vertical="top"/>
    </xf>
    <xf numFmtId="0" fontId="2" fillId="8" borderId="25" xfId="0" applyFont="1" applyFill="1" applyBorder="1" applyAlignment="1">
      <alignment vertical="top"/>
    </xf>
    <xf numFmtId="0" fontId="2" fillId="8" borderId="2" xfId="0" applyFont="1" applyFill="1" applyBorder="1" applyAlignment="1">
      <alignment horizontal="center" vertical="top"/>
    </xf>
    <xf numFmtId="9" fontId="9" fillId="7" borderId="2" xfId="0" applyNumberFormat="1" applyFont="1" applyFill="1" applyBorder="1" applyAlignment="1">
      <alignment horizontal="center" vertical="top"/>
    </xf>
    <xf numFmtId="1" fontId="9" fillId="7" borderId="2" xfId="0" applyNumberFormat="1" applyFont="1" applyFill="1" applyBorder="1" applyAlignment="1">
      <alignment horizontal="left" vertical="top"/>
    </xf>
    <xf numFmtId="9" fontId="9" fillId="7" borderId="2" xfId="0" applyNumberFormat="1" applyFont="1" applyFill="1" applyBorder="1" applyAlignment="1">
      <alignment horizontal="center" vertical="top"/>
    </xf>
    <xf numFmtId="9" fontId="2" fillId="7" borderId="2" xfId="0" applyNumberFormat="1" applyFont="1" applyFill="1" applyBorder="1" applyAlignment="1">
      <alignment horizontal="center" vertical="top"/>
    </xf>
    <xf numFmtId="1" fontId="2" fillId="7" borderId="2" xfId="0" applyNumberFormat="1" applyFont="1" applyFill="1" applyBorder="1" applyAlignment="1">
      <alignment horizontal="left" vertical="top"/>
    </xf>
    <xf numFmtId="0" fontId="3" fillId="5" borderId="21" xfId="0" applyFont="1" applyFill="1" applyBorder="1" applyAlignment="1">
      <alignment vertical="top"/>
    </xf>
    <xf numFmtId="0" fontId="3" fillId="8" borderId="13" xfId="0" applyFont="1" applyFill="1" applyBorder="1" applyAlignment="1">
      <alignment horizontal="left" vertical="top"/>
    </xf>
    <xf numFmtId="0" fontId="3" fillId="8" borderId="14" xfId="0" applyFont="1" applyFill="1" applyBorder="1" applyAlignment="1">
      <alignment horizontal="left" vertical="top"/>
    </xf>
    <xf numFmtId="0" fontId="3" fillId="8" borderId="24" xfId="0" applyFont="1" applyFill="1" applyBorder="1" applyAlignment="1">
      <alignment horizontal="left" vertical="top"/>
    </xf>
    <xf numFmtId="10" fontId="3" fillId="8" borderId="2" xfId="0" applyNumberFormat="1" applyFont="1" applyFill="1" applyBorder="1" applyAlignment="1">
      <alignment horizontal="left" vertical="top"/>
    </xf>
    <xf numFmtId="0" fontId="3" fillId="13" borderId="24" xfId="0" applyFont="1" applyFill="1" applyBorder="1" applyAlignment="1">
      <alignment horizontal="left" vertical="top"/>
    </xf>
    <xf numFmtId="0" fontId="3" fillId="13" borderId="21" xfId="0" applyFont="1" applyFill="1" applyBorder="1" applyAlignment="1">
      <alignment horizontal="left" vertical="top"/>
    </xf>
    <xf numFmtId="9"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7" borderId="2" xfId="0" applyNumberFormat="1" applyFont="1" applyFill="1" applyBorder="1" applyAlignment="1">
      <alignment horizontal="center" vertical="center"/>
    </xf>
    <xf numFmtId="9" fontId="9" fillId="7" borderId="2" xfId="0" applyNumberFormat="1" applyFont="1" applyFill="1" applyBorder="1" applyAlignment="1">
      <alignment horizontal="center" vertical="center"/>
    </xf>
    <xf numFmtId="1" fontId="9" fillId="7" borderId="2" xfId="0" applyNumberFormat="1" applyFont="1" applyFill="1" applyBorder="1" applyAlignment="1">
      <alignment horizontal="center" vertical="center"/>
    </xf>
    <xf numFmtId="1" fontId="9" fillId="7" borderId="2" xfId="0" applyNumberFormat="1" applyFont="1" applyFill="1" applyBorder="1" applyAlignment="1">
      <alignment horizontal="center" vertical="center"/>
    </xf>
    <xf numFmtId="9" fontId="9" fillId="8" borderId="2" xfId="0" applyNumberFormat="1" applyFont="1" applyFill="1" applyBorder="1" applyAlignment="1">
      <alignment horizontal="left" vertical="top"/>
    </xf>
    <xf numFmtId="9" fontId="9" fillId="8" borderId="2" xfId="0" applyNumberFormat="1" applyFont="1" applyFill="1" applyBorder="1" applyAlignment="1">
      <alignment horizontal="center" vertical="top"/>
    </xf>
    <xf numFmtId="1" fontId="9" fillId="8" borderId="2" xfId="0" applyNumberFormat="1" applyFont="1" applyFill="1" applyBorder="1" applyAlignment="1">
      <alignment horizontal="left" vertical="top"/>
    </xf>
    <xf numFmtId="1" fontId="9" fillId="8" borderId="2" xfId="0" applyNumberFormat="1" applyFont="1" applyFill="1" applyBorder="1" applyAlignment="1">
      <alignment horizontal="left" vertical="top"/>
    </xf>
    <xf numFmtId="0" fontId="2" fillId="7" borderId="0" xfId="0" applyFont="1" applyFill="1"/>
    <xf numFmtId="0" fontId="2" fillId="0" borderId="0" xfId="0" applyFont="1"/>
    <xf numFmtId="0" fontId="5" fillId="8" borderId="19" xfId="0" applyFont="1" applyFill="1" applyBorder="1" applyAlignment="1">
      <alignment horizontal="left" vertical="top"/>
    </xf>
    <xf numFmtId="10" fontId="13" fillId="8" borderId="24" xfId="0" applyNumberFormat="1" applyFont="1" applyFill="1" applyBorder="1" applyAlignment="1">
      <alignment vertical="top" wrapText="1"/>
    </xf>
    <xf numFmtId="0" fontId="13" fillId="13" borderId="24" xfId="0" applyFont="1" applyFill="1" applyBorder="1" applyAlignment="1">
      <alignment vertical="top" wrapText="1"/>
    </xf>
    <xf numFmtId="0" fontId="13" fillId="13" borderId="21" xfId="0" applyFont="1" applyFill="1" applyBorder="1" applyAlignment="1">
      <alignment vertical="top" wrapText="1"/>
    </xf>
    <xf numFmtId="0" fontId="2" fillId="7" borderId="0" xfId="0" applyFont="1" applyFill="1" applyAlignment="1"/>
    <xf numFmtId="0" fontId="3" fillId="0" borderId="11" xfId="0" applyFont="1" applyBorder="1" applyAlignment="1">
      <alignment vertical="top"/>
    </xf>
    <xf numFmtId="0" fontId="3" fillId="0" borderId="12" xfId="0" applyFont="1" applyBorder="1" applyAlignment="1">
      <alignment vertical="top"/>
    </xf>
    <xf numFmtId="0" fontId="3" fillId="5" borderId="2" xfId="0" applyFont="1" applyFill="1" applyBorder="1" applyAlignment="1">
      <alignment vertical="top"/>
    </xf>
    <xf numFmtId="0" fontId="3" fillId="5" borderId="16" xfId="0" applyFont="1" applyFill="1" applyBorder="1" applyAlignment="1">
      <alignment vertical="top"/>
    </xf>
    <xf numFmtId="10" fontId="3" fillId="5" borderId="16" xfId="0" applyNumberFormat="1" applyFont="1" applyFill="1" applyBorder="1" applyAlignment="1">
      <alignment vertical="top"/>
    </xf>
    <xf numFmtId="0" fontId="2" fillId="0" borderId="0" xfId="0" applyFont="1" applyAlignment="1">
      <alignment horizontal="center" vertical="top"/>
    </xf>
    <xf numFmtId="0" fontId="15" fillId="0" borderId="2" xfId="0" applyFont="1" applyBorder="1" applyAlignment="1">
      <alignment horizontal="left" vertical="top" readingOrder="1"/>
    </xf>
    <xf numFmtId="9" fontId="2" fillId="0" borderId="2" xfId="0" applyNumberFormat="1" applyFont="1" applyBorder="1" applyAlignment="1">
      <alignment horizontal="center" vertical="top" wrapText="1"/>
    </xf>
    <xf numFmtId="1" fontId="2" fillId="0" borderId="2" xfId="0" applyNumberFormat="1" applyFont="1" applyBorder="1" applyAlignment="1">
      <alignment horizontal="left" vertical="top" wrapText="1"/>
    </xf>
    <xf numFmtId="1" fontId="2" fillId="7" borderId="2" xfId="0" applyNumberFormat="1" applyFont="1" applyFill="1" applyBorder="1" applyAlignment="1">
      <alignment horizontal="left" vertical="top" wrapText="1"/>
    </xf>
    <xf numFmtId="1" fontId="2" fillId="9" borderId="2" xfId="0" applyNumberFormat="1" applyFont="1" applyFill="1" applyBorder="1" applyAlignment="1">
      <alignment horizontal="left" vertical="top" wrapText="1"/>
    </xf>
    <xf numFmtId="1" fontId="9" fillId="7" borderId="2" xfId="0" applyNumberFormat="1" applyFont="1" applyFill="1" applyBorder="1" applyAlignment="1">
      <alignment horizontal="left" vertical="top"/>
    </xf>
    <xf numFmtId="1" fontId="2" fillId="7" borderId="2" xfId="0" applyNumberFormat="1" applyFont="1" applyFill="1" applyBorder="1" applyAlignment="1">
      <alignment horizontal="left" vertical="top"/>
    </xf>
    <xf numFmtId="1" fontId="2" fillId="2" borderId="2" xfId="0" applyNumberFormat="1" applyFont="1" applyFill="1" applyBorder="1" applyAlignment="1">
      <alignment horizontal="left" vertical="top"/>
    </xf>
    <xf numFmtId="9" fontId="9" fillId="5" borderId="2" xfId="0" applyNumberFormat="1" applyFont="1" applyFill="1" applyBorder="1" applyAlignment="1">
      <alignment horizontal="left" vertical="top"/>
    </xf>
    <xf numFmtId="9" fontId="9" fillId="5" borderId="2" xfId="0" applyNumberFormat="1" applyFont="1" applyFill="1" applyBorder="1" applyAlignment="1">
      <alignment horizontal="center" vertical="top"/>
    </xf>
    <xf numFmtId="1" fontId="9" fillId="5" borderId="2" xfId="0" applyNumberFormat="1" applyFont="1" applyFill="1" applyBorder="1" applyAlignment="1">
      <alignment horizontal="left" vertical="top"/>
    </xf>
    <xf numFmtId="1" fontId="9" fillId="5" borderId="2" xfId="0" applyNumberFormat="1" applyFont="1" applyFill="1" applyBorder="1" applyAlignment="1">
      <alignment horizontal="center" vertical="top"/>
    </xf>
    <xf numFmtId="10" fontId="9" fillId="5" borderId="2" xfId="0" applyNumberFormat="1" applyFont="1" applyFill="1" applyBorder="1" applyAlignment="1">
      <alignment horizontal="left" vertical="top"/>
    </xf>
    <xf numFmtId="9" fontId="9" fillId="0" borderId="1" xfId="0" applyNumberFormat="1" applyFont="1" applyBorder="1" applyAlignment="1">
      <alignment vertical="top"/>
    </xf>
    <xf numFmtId="1" fontId="2" fillId="7" borderId="15" xfId="0" applyNumberFormat="1" applyFont="1" applyFill="1" applyBorder="1" applyAlignment="1">
      <alignment vertical="top"/>
    </xf>
    <xf numFmtId="1" fontId="9" fillId="0" borderId="1" xfId="0" applyNumberFormat="1" applyFont="1" applyBorder="1" applyAlignment="1">
      <alignment vertical="top"/>
    </xf>
    <xf numFmtId="9" fontId="9" fillId="0" borderId="8" xfId="0" applyNumberFormat="1" applyFont="1" applyBorder="1" applyAlignment="1">
      <alignment vertical="top"/>
    </xf>
    <xf numFmtId="0" fontId="13" fillId="0" borderId="5" xfId="0" applyFont="1" applyBorder="1" applyAlignment="1">
      <alignment vertical="top" wrapText="1"/>
    </xf>
    <xf numFmtId="9" fontId="9" fillId="0" borderId="5" xfId="0" applyNumberFormat="1" applyFont="1" applyBorder="1" applyAlignment="1">
      <alignment vertical="top"/>
    </xf>
    <xf numFmtId="0" fontId="2" fillId="0" borderId="8" xfId="0" applyFont="1" applyBorder="1" applyAlignment="1">
      <alignment horizontal="right" vertical="top"/>
    </xf>
    <xf numFmtId="0" fontId="13" fillId="0" borderId="8" xfId="0" applyFont="1" applyBorder="1" applyAlignment="1">
      <alignment vertical="top" wrapText="1"/>
    </xf>
    <xf numFmtId="9" fontId="9" fillId="0" borderId="5" xfId="0" applyNumberFormat="1" applyFont="1" applyBorder="1" applyAlignment="1">
      <alignment horizontal="center" vertical="top"/>
    </xf>
    <xf numFmtId="9" fontId="2" fillId="7" borderId="19" xfId="0" applyNumberFormat="1" applyFont="1" applyFill="1" applyBorder="1" applyAlignment="1">
      <alignment horizontal="center" vertical="top"/>
    </xf>
    <xf numFmtId="1" fontId="2" fillId="7" borderId="19" xfId="0" applyNumberFormat="1" applyFont="1" applyFill="1" applyBorder="1" applyAlignment="1">
      <alignment horizontal="center" vertical="top"/>
    </xf>
    <xf numFmtId="1" fontId="9" fillId="0" borderId="5" xfId="0" applyNumberFormat="1" applyFont="1" applyBorder="1" applyAlignment="1">
      <alignment horizontal="center" vertical="top"/>
    </xf>
    <xf numFmtId="1" fontId="2" fillId="9" borderId="19" xfId="0" applyNumberFormat="1" applyFont="1" applyFill="1" applyBorder="1" applyAlignment="1">
      <alignment horizontal="center" vertical="top"/>
    </xf>
    <xf numFmtId="0" fontId="13" fillId="0" borderId="1" xfId="0" applyFont="1" applyBorder="1" applyAlignment="1">
      <alignment vertical="top" wrapText="1"/>
    </xf>
    <xf numFmtId="0" fontId="2" fillId="5" borderId="2" xfId="0" applyFont="1" applyFill="1" applyBorder="1" applyAlignment="1">
      <alignment vertical="top" wrapText="1"/>
    </xf>
    <xf numFmtId="0" fontId="13" fillId="0" borderId="2" xfId="0" applyFont="1" applyBorder="1" applyAlignment="1">
      <alignment horizontal="left" vertical="top" wrapText="1"/>
    </xf>
    <xf numFmtId="0" fontId="1" fillId="14" borderId="16" xfId="0" applyFont="1" applyFill="1" applyBorder="1"/>
    <xf numFmtId="0" fontId="2" fillId="14" borderId="16" xfId="0" applyFont="1" applyFill="1" applyBorder="1"/>
    <xf numFmtId="10" fontId="2" fillId="14" borderId="16" xfId="0" applyNumberFormat="1" applyFont="1" applyFill="1" applyBorder="1"/>
    <xf numFmtId="0" fontId="16" fillId="0" borderId="0" xfId="0" applyFont="1" applyAlignment="1"/>
    <xf numFmtId="0" fontId="17" fillId="0" borderId="0" xfId="0" applyFont="1" applyAlignment="1"/>
    <xf numFmtId="0" fontId="18" fillId="15" borderId="15" xfId="0" applyFont="1" applyFill="1" applyBorder="1" applyAlignment="1">
      <alignment horizontal="center" vertical="center"/>
    </xf>
    <xf numFmtId="0" fontId="2" fillId="0" borderId="0" xfId="0" applyFont="1" applyAlignment="1"/>
    <xf numFmtId="0" fontId="19" fillId="0" borderId="2" xfId="0" applyFont="1" applyBorder="1" applyAlignment="1">
      <alignment horizontal="center"/>
    </xf>
    <xf numFmtId="0" fontId="20" fillId="0" borderId="7" xfId="0" applyFont="1" applyBorder="1" applyAlignment="1">
      <alignment horizontal="center"/>
    </xf>
    <xf numFmtId="0" fontId="2" fillId="0" borderId="0" xfId="0" applyFont="1" applyAlignment="1">
      <alignment vertical="center"/>
    </xf>
    <xf numFmtId="0" fontId="18" fillId="0" borderId="2" xfId="0" applyFont="1" applyBorder="1" applyAlignment="1"/>
    <xf numFmtId="0" fontId="18" fillId="5" borderId="2" xfId="0" applyFont="1" applyFill="1" applyBorder="1" applyAlignment="1"/>
    <xf numFmtId="0" fontId="19" fillId="5" borderId="2" xfId="0" applyFont="1" applyFill="1" applyBorder="1" applyAlignment="1"/>
    <xf numFmtId="0" fontId="19" fillId="0" borderId="2" xfId="0" applyFont="1" applyBorder="1" applyAlignment="1">
      <alignment horizontal="right" vertical="top"/>
    </xf>
    <xf numFmtId="0" fontId="19" fillId="0" borderId="2" xfId="0" applyFont="1" applyBorder="1" applyAlignment="1">
      <alignment vertical="top"/>
    </xf>
    <xf numFmtId="0" fontId="19" fillId="0" borderId="2" xfId="0" applyFont="1" applyBorder="1" applyAlignment="1">
      <alignment vertical="top" wrapText="1"/>
    </xf>
    <xf numFmtId="0" fontId="19" fillId="0" borderId="2" xfId="0" applyFont="1" applyBorder="1" applyAlignment="1"/>
    <xf numFmtId="0" fontId="21" fillId="0" borderId="2" xfId="0" applyFont="1" applyBorder="1" applyAlignment="1">
      <alignment horizontal="left" vertical="top" wrapText="1"/>
    </xf>
    <xf numFmtId="0" fontId="19" fillId="0" borderId="2" xfId="0" applyFont="1" applyBorder="1" applyAlignment="1">
      <alignment horizontal="left" vertical="top"/>
    </xf>
    <xf numFmtId="0" fontId="19" fillId="0" borderId="2" xfId="0" applyFont="1" applyBorder="1" applyAlignment="1">
      <alignment horizontal="left" vertical="top" wrapText="1"/>
    </xf>
    <xf numFmtId="0" fontId="18" fillId="16" borderId="2" xfId="0" applyFont="1" applyFill="1" applyBorder="1" applyAlignment="1">
      <alignment horizontal="left" vertical="top" wrapText="1"/>
    </xf>
    <xf numFmtId="0" fontId="19" fillId="16" borderId="2" xfId="0" applyFont="1" applyFill="1" applyBorder="1" applyAlignment="1">
      <alignment vertical="top" wrapText="1"/>
    </xf>
    <xf numFmtId="0" fontId="19" fillId="16" borderId="2" xfId="0" applyFont="1" applyFill="1" applyBorder="1" applyAlignment="1">
      <alignment horizontal="center" vertical="center"/>
    </xf>
    <xf numFmtId="0" fontId="18" fillId="0" borderId="2" xfId="0" applyFont="1" applyBorder="1" applyAlignment="1">
      <alignment vertical="top"/>
    </xf>
    <xf numFmtId="0" fontId="18" fillId="5" borderId="2" xfId="0" applyFont="1" applyFill="1" applyBorder="1" applyAlignment="1">
      <alignment horizontal="left" vertical="top"/>
    </xf>
    <xf numFmtId="0" fontId="19" fillId="5" borderId="2" xfId="0" applyFont="1" applyFill="1" applyBorder="1" applyAlignment="1">
      <alignment vertical="top" wrapText="1"/>
    </xf>
    <xf numFmtId="0" fontId="19" fillId="5" borderId="2" xfId="0" applyFont="1" applyFill="1" applyBorder="1" applyAlignment="1">
      <alignment vertical="top"/>
    </xf>
    <xf numFmtId="0" fontId="19" fillId="5" borderId="2" xfId="0" applyFont="1" applyFill="1" applyBorder="1" applyAlignment="1">
      <alignment horizontal="center"/>
    </xf>
    <xf numFmtId="0" fontId="19" fillId="0" borderId="2" xfId="0" applyFont="1" applyBorder="1" applyAlignment="1">
      <alignment horizontal="left" vertical="center" wrapText="1"/>
    </xf>
    <xf numFmtId="0" fontId="19" fillId="0" borderId="1" xfId="0" applyFont="1" applyBorder="1" applyAlignment="1">
      <alignment horizontal="right" vertical="top"/>
    </xf>
    <xf numFmtId="0" fontId="19" fillId="0" borderId="1" xfId="0" applyFont="1" applyBorder="1" applyAlignment="1">
      <alignment horizontal="left" vertical="top" wrapText="1"/>
    </xf>
    <xf numFmtId="0" fontId="21" fillId="0" borderId="1" xfId="0" applyFont="1" applyBorder="1" applyAlignment="1">
      <alignment horizontal="left" vertical="center"/>
    </xf>
    <xf numFmtId="0" fontId="21" fillId="0" borderId="8" xfId="0" applyFont="1" applyBorder="1" applyAlignment="1">
      <alignment horizontal="left" vertical="top" wrapText="1"/>
    </xf>
    <xf numFmtId="0" fontId="21" fillId="0" borderId="8" xfId="0" applyFont="1" applyBorder="1" applyAlignment="1">
      <alignment horizontal="left" vertical="top"/>
    </xf>
    <xf numFmtId="0" fontId="21" fillId="0" borderId="5" xfId="0" applyFont="1" applyBorder="1" applyAlignment="1">
      <alignment horizontal="left" vertical="center"/>
    </xf>
    <xf numFmtId="0" fontId="19" fillId="0" borderId="22" xfId="0" applyFont="1" applyBorder="1" applyAlignment="1">
      <alignment horizontal="left" vertical="center"/>
    </xf>
    <xf numFmtId="0" fontId="19" fillId="0" borderId="4" xfId="0" applyFont="1" applyBorder="1" applyAlignment="1">
      <alignment horizontal="left" vertical="center"/>
    </xf>
    <xf numFmtId="0" fontId="19" fillId="0" borderId="22" xfId="0" applyFont="1" applyBorder="1" applyAlignment="1">
      <alignment vertical="center"/>
    </xf>
    <xf numFmtId="0" fontId="19" fillId="0" borderId="7" xfId="0" applyFont="1" applyBorder="1" applyAlignment="1">
      <alignment vertical="center"/>
    </xf>
    <xf numFmtId="0" fontId="19" fillId="0" borderId="5" xfId="0" applyFont="1" applyBorder="1" applyAlignment="1">
      <alignment horizontal="right" vertical="top"/>
    </xf>
    <xf numFmtId="0" fontId="19" fillId="0" borderId="5" xfId="0" applyFont="1" applyBorder="1" applyAlignment="1">
      <alignment horizontal="left" vertical="top" wrapText="1"/>
    </xf>
    <xf numFmtId="0" fontId="19" fillId="0" borderId="10" xfId="0" applyFont="1" applyBorder="1" applyAlignment="1">
      <alignment vertical="top" wrapText="1"/>
    </xf>
    <xf numFmtId="0" fontId="19" fillId="0" borderId="2" xfId="0" applyFont="1" applyBorder="1" applyAlignment="1">
      <alignment wrapText="1"/>
    </xf>
    <xf numFmtId="0" fontId="19" fillId="0" borderId="0" xfId="0" applyFont="1" applyAlignment="1">
      <alignment vertical="top" wrapText="1"/>
    </xf>
    <xf numFmtId="0" fontId="20" fillId="0" borderId="7" xfId="0" applyFont="1" applyBorder="1" applyAlignment="1">
      <alignment horizontal="center" vertical="top"/>
    </xf>
    <xf numFmtId="0" fontId="19" fillId="0" borderId="0" xfId="0" applyFont="1" applyAlignment="1">
      <alignment horizontal="left" vertical="center" wrapText="1"/>
    </xf>
    <xf numFmtId="0" fontId="19" fillId="0" borderId="1" xfId="0" applyFont="1" applyBorder="1" applyAlignment="1">
      <alignment vertical="top"/>
    </xf>
    <xf numFmtId="0" fontId="21" fillId="0" borderId="4" xfId="0" applyFont="1" applyBorder="1" applyAlignment="1">
      <alignment horizontal="left" vertical="center"/>
    </xf>
    <xf numFmtId="0" fontId="19" fillId="0" borderId="8" xfId="0" applyFont="1" applyBorder="1" applyAlignment="1">
      <alignment horizontal="right" vertical="top"/>
    </xf>
    <xf numFmtId="0" fontId="21" fillId="0" borderId="22" xfId="0" applyFont="1" applyBorder="1" applyAlignment="1">
      <alignment horizontal="left" vertical="center"/>
    </xf>
    <xf numFmtId="0" fontId="21" fillId="0" borderId="22" xfId="0" applyFont="1" applyBorder="1" applyAlignment="1"/>
    <xf numFmtId="0" fontId="22" fillId="0" borderId="4" xfId="0" applyFont="1" applyBorder="1" applyAlignment="1">
      <alignment horizontal="left" vertical="top" wrapText="1"/>
    </xf>
    <xf numFmtId="0" fontId="19" fillId="0" borderId="8" xfId="0" applyFont="1" applyBorder="1" applyAlignment="1">
      <alignment vertical="top"/>
    </xf>
    <xf numFmtId="0" fontId="19" fillId="0" borderId="22" xfId="0" applyFont="1" applyBorder="1" applyAlignment="1">
      <alignment horizontal="left" vertical="center" wrapText="1"/>
    </xf>
    <xf numFmtId="0" fontId="19" fillId="0" borderId="5" xfId="0" applyFont="1" applyBorder="1" applyAlignment="1">
      <alignment vertical="top"/>
    </xf>
    <xf numFmtId="0" fontId="21" fillId="0" borderId="7" xfId="0" applyFont="1" applyBorder="1" applyAlignment="1">
      <alignment horizontal="left" vertical="center"/>
    </xf>
    <xf numFmtId="0" fontId="19" fillId="0" borderId="5" xfId="0" applyFont="1" applyBorder="1" applyAlignment="1">
      <alignment horizontal="left" vertical="top"/>
    </xf>
    <xf numFmtId="0" fontId="19" fillId="17" borderId="19" xfId="0" applyFont="1" applyFill="1" applyBorder="1" applyAlignment="1">
      <alignment horizontal="left" vertical="top"/>
    </xf>
    <xf numFmtId="0" fontId="19" fillId="10" borderId="2" xfId="0" applyFont="1" applyFill="1" applyBorder="1" applyAlignment="1">
      <alignment vertical="top"/>
    </xf>
    <xf numFmtId="0" fontId="18" fillId="0" borderId="10" xfId="0" applyFont="1" applyBorder="1" applyAlignment="1">
      <alignment horizontal="right" vertical="top"/>
    </xf>
    <xf numFmtId="0" fontId="19" fillId="0" borderId="2" xfId="0" applyFont="1" applyBorder="1" applyAlignment="1">
      <alignment horizontal="center"/>
    </xf>
    <xf numFmtId="0" fontId="19" fillId="16" borderId="2" xfId="0" applyFont="1" applyFill="1" applyBorder="1" applyAlignment="1">
      <alignment horizontal="left" vertical="top" wrapText="1"/>
    </xf>
    <xf numFmtId="0" fontId="19" fillId="16" borderId="2" xfId="0" applyFont="1" applyFill="1" applyBorder="1" applyAlignment="1"/>
    <xf numFmtId="0" fontId="19" fillId="16" borderId="2" xfId="0" applyFont="1" applyFill="1" applyBorder="1" applyAlignment="1">
      <alignment horizontal="center"/>
    </xf>
    <xf numFmtId="0" fontId="18" fillId="5" borderId="2" xfId="0" applyFont="1" applyFill="1" applyBorder="1" applyAlignment="1">
      <alignment vertical="top"/>
    </xf>
    <xf numFmtId="0" fontId="19" fillId="7" borderId="2" xfId="0" applyFont="1" applyFill="1" applyBorder="1" applyAlignment="1">
      <alignment horizontal="left" vertical="top" wrapText="1"/>
    </xf>
    <xf numFmtId="0" fontId="19" fillId="0" borderId="2" xfId="0" applyFont="1" applyBorder="1" applyAlignment="1">
      <alignment horizontal="center" wrapText="1"/>
    </xf>
    <xf numFmtId="0" fontId="19" fillId="0" borderId="2" xfId="0" applyFont="1" applyBorder="1" applyAlignment="1">
      <alignment horizontal="left" wrapText="1"/>
    </xf>
    <xf numFmtId="0" fontId="19" fillId="7" borderId="35" xfId="0" applyFont="1" applyFill="1" applyBorder="1" applyAlignment="1">
      <alignment horizontal="left" vertical="top" wrapText="1"/>
    </xf>
    <xf numFmtId="0" fontId="19" fillId="0" borderId="2" xfId="0" applyFont="1" applyBorder="1" applyAlignment="1">
      <alignment vertical="center"/>
    </xf>
    <xf numFmtId="9" fontId="19" fillId="0" borderId="2" xfId="0" applyNumberFormat="1" applyFont="1" applyBorder="1" applyAlignment="1">
      <alignment vertical="center"/>
    </xf>
    <xf numFmtId="0" fontId="18" fillId="0" borderId="2" xfId="0" applyFont="1" applyBorder="1" applyAlignment="1">
      <alignment horizontal="left" vertical="top"/>
    </xf>
    <xf numFmtId="0" fontId="19" fillId="5" borderId="2" xfId="0" applyFont="1" applyFill="1" applyBorder="1" applyAlignment="1">
      <alignment vertical="center"/>
    </xf>
    <xf numFmtId="9" fontId="19" fillId="5" borderId="2" xfId="0" applyNumberFormat="1" applyFont="1" applyFill="1" applyBorder="1" applyAlignment="1">
      <alignment vertical="center"/>
    </xf>
    <xf numFmtId="0" fontId="19" fillId="7" borderId="15" xfId="0" applyFont="1" applyFill="1" applyBorder="1" applyAlignment="1">
      <alignment vertical="top"/>
    </xf>
    <xf numFmtId="0" fontId="21" fillId="7" borderId="18" xfId="0" applyFont="1" applyFill="1" applyBorder="1" applyAlignment="1">
      <alignment vertical="top"/>
    </xf>
    <xf numFmtId="0" fontId="21" fillId="7" borderId="35" xfId="0" applyFont="1" applyFill="1" applyBorder="1" applyAlignment="1">
      <alignment vertical="top"/>
    </xf>
    <xf numFmtId="0" fontId="21" fillId="7" borderId="36" xfId="0" applyFont="1" applyFill="1" applyBorder="1" applyAlignment="1">
      <alignment vertical="top"/>
    </xf>
    <xf numFmtId="0" fontId="22" fillId="0" borderId="5" xfId="0" applyFont="1" applyBorder="1" applyAlignment="1">
      <alignment horizontal="left" vertical="top" wrapText="1"/>
    </xf>
    <xf numFmtId="0" fontId="19" fillId="7" borderId="2" xfId="0" applyFont="1" applyFill="1" applyBorder="1" applyAlignment="1">
      <alignment vertical="top" wrapText="1"/>
    </xf>
    <xf numFmtId="0" fontId="19" fillId="7" borderId="2" xfId="0" applyFont="1" applyFill="1" applyBorder="1" applyAlignment="1"/>
    <xf numFmtId="0" fontId="19" fillId="0" borderId="2" xfId="0" applyFont="1" applyBorder="1" applyAlignment="1">
      <alignment horizontal="center" vertical="center"/>
    </xf>
    <xf numFmtId="0" fontId="19" fillId="0" borderId="1" xfId="0" applyFont="1" applyBorder="1" applyAlignment="1"/>
    <xf numFmtId="0" fontId="18" fillId="5" borderId="15" xfId="0" applyFont="1" applyFill="1" applyBorder="1" applyAlignment="1"/>
    <xf numFmtId="0" fontId="19" fillId="5" borderId="2" xfId="0" applyFont="1" applyFill="1" applyBorder="1" applyAlignment="1">
      <alignment horizontal="center" vertical="center"/>
    </xf>
    <xf numFmtId="0" fontId="19" fillId="0" borderId="1" xfId="0" applyFont="1" applyBorder="1" applyAlignment="1">
      <alignment horizontal="right"/>
    </xf>
    <xf numFmtId="0" fontId="21" fillId="7" borderId="18" xfId="0" applyFont="1" applyFill="1" applyBorder="1" applyAlignment="1">
      <alignment horizontal="left" vertical="top" wrapText="1"/>
    </xf>
    <xf numFmtId="0" fontId="19" fillId="0" borderId="8" xfId="0" applyFont="1" applyBorder="1" applyAlignment="1"/>
    <xf numFmtId="0" fontId="21" fillId="7" borderId="35" xfId="0" applyFont="1" applyFill="1" applyBorder="1" applyAlignment="1">
      <alignment horizontal="left" vertical="top" wrapText="1"/>
    </xf>
    <xf numFmtId="0" fontId="19" fillId="7" borderId="18" xfId="0" applyFont="1" applyFill="1" applyBorder="1" applyAlignment="1">
      <alignment horizontal="left" vertical="top"/>
    </xf>
    <xf numFmtId="0" fontId="19" fillId="7" borderId="35" xfId="0" applyFont="1" applyFill="1" applyBorder="1" applyAlignment="1">
      <alignment horizontal="left" vertical="top"/>
    </xf>
    <xf numFmtId="0" fontId="19" fillId="0" borderId="5" xfId="0" applyFont="1" applyBorder="1" applyAlignment="1"/>
    <xf numFmtId="0" fontId="19" fillId="7" borderId="36" xfId="0" applyFont="1" applyFill="1" applyBorder="1" applyAlignment="1">
      <alignment horizontal="left" vertical="top"/>
    </xf>
    <xf numFmtId="0" fontId="19" fillId="16" borderId="19" xfId="0" applyFont="1" applyFill="1" applyBorder="1" applyAlignment="1">
      <alignment horizontal="left" vertical="top" wrapText="1"/>
    </xf>
    <xf numFmtId="0" fontId="18" fillId="5" borderId="2" xfId="0" applyFont="1" applyFill="1" applyBorder="1" applyAlignment="1">
      <alignment horizontal="left"/>
    </xf>
    <xf numFmtId="0" fontId="19" fillId="0" borderId="12" xfId="0" applyFont="1" applyBorder="1" applyAlignment="1">
      <alignment vertical="top" wrapText="1"/>
    </xf>
    <xf numFmtId="0" fontId="21" fillId="0" borderId="1" xfId="0" applyFont="1" applyBorder="1" applyAlignment="1">
      <alignment vertical="top" wrapText="1"/>
    </xf>
    <xf numFmtId="0" fontId="21" fillId="0" borderId="4" xfId="0" applyFont="1" applyBorder="1" applyAlignment="1">
      <alignment vertical="top" wrapText="1"/>
    </xf>
    <xf numFmtId="0" fontId="21" fillId="0" borderId="22" xfId="0" applyFont="1" applyBorder="1" applyAlignment="1">
      <alignment vertical="top" wrapText="1"/>
    </xf>
    <xf numFmtId="0" fontId="21" fillId="0" borderId="22" xfId="0" applyFont="1" applyBorder="1" applyAlignment="1">
      <alignment vertical="top"/>
    </xf>
    <xf numFmtId="0" fontId="21" fillId="0" borderId="7" xfId="0" applyFont="1" applyBorder="1" applyAlignment="1">
      <alignment vertical="top" wrapText="1"/>
    </xf>
    <xf numFmtId="0" fontId="19" fillId="0" borderId="5" xfId="0" applyFont="1" applyBorder="1" applyAlignment="1">
      <alignment vertical="top" wrapText="1"/>
    </xf>
    <xf numFmtId="0" fontId="19" fillId="0" borderId="12" xfId="0" applyFont="1" applyBorder="1" applyAlignment="1">
      <alignment horizontal="center" vertical="top"/>
    </xf>
    <xf numFmtId="0" fontId="19" fillId="7" borderId="21" xfId="0" applyFont="1" applyFill="1" applyBorder="1" applyAlignment="1">
      <alignment horizontal="center" vertical="top" wrapText="1"/>
    </xf>
    <xf numFmtId="0" fontId="19" fillId="7" borderId="21" xfId="0" applyFont="1" applyFill="1" applyBorder="1" applyAlignment="1">
      <alignment horizontal="left" vertical="top" wrapText="1"/>
    </xf>
    <xf numFmtId="0" fontId="19" fillId="0" borderId="2" xfId="0" applyFont="1" applyBorder="1" applyAlignment="1">
      <alignment horizontal="center" vertical="top"/>
    </xf>
    <xf numFmtId="0" fontId="19" fillId="7" borderId="2" xfId="0" applyFont="1" applyFill="1" applyBorder="1" applyAlignment="1">
      <alignment wrapText="1"/>
    </xf>
    <xf numFmtId="0" fontId="19" fillId="7" borderId="2" xfId="0" applyFont="1" applyFill="1" applyBorder="1" applyAlignment="1">
      <alignment vertical="top"/>
    </xf>
    <xf numFmtId="0" fontId="19" fillId="7" borderId="2" xfId="0" applyFont="1" applyFill="1" applyBorder="1" applyAlignment="1">
      <alignment horizontal="center" vertical="top"/>
    </xf>
    <xf numFmtId="0" fontId="2" fillId="7" borderId="16" xfId="0" applyFont="1" applyFill="1" applyBorder="1" applyAlignment="1"/>
    <xf numFmtId="0" fontId="19" fillId="7" borderId="2" xfId="0" applyFont="1" applyFill="1" applyBorder="1" applyAlignment="1">
      <alignment horizontal="center"/>
    </xf>
    <xf numFmtId="0" fontId="18" fillId="11" borderId="2" xfId="0" applyFont="1" applyFill="1" applyBorder="1" applyAlignment="1">
      <alignment wrapText="1"/>
    </xf>
    <xf numFmtId="0" fontId="18" fillId="5" borderId="2" xfId="0" applyFont="1" applyFill="1" applyBorder="1" applyAlignment="1">
      <alignment horizontal="center"/>
    </xf>
    <xf numFmtId="0" fontId="2" fillId="7" borderId="16" xfId="0" applyFont="1" applyFill="1" applyBorder="1" applyAlignment="1"/>
    <xf numFmtId="0" fontId="21" fillId="7" borderId="2" xfId="0" applyFont="1" applyFill="1" applyBorder="1" applyAlignment="1">
      <alignment wrapText="1"/>
    </xf>
    <xf numFmtId="0" fontId="19" fillId="7" borderId="2" xfId="0" applyFont="1" applyFill="1" applyBorder="1" applyAlignment="1">
      <alignment horizontal="center"/>
    </xf>
    <xf numFmtId="0" fontId="18" fillId="0" borderId="2" xfId="0" applyFont="1" applyBorder="1" applyAlignment="1">
      <alignment horizontal="left"/>
    </xf>
    <xf numFmtId="0" fontId="18" fillId="19" borderId="2" xfId="0" applyFont="1" applyFill="1" applyBorder="1" applyAlignment="1">
      <alignment horizontal="left" wrapText="1"/>
    </xf>
    <xf numFmtId="0" fontId="19" fillId="0" borderId="2" xfId="0" applyFont="1" applyBorder="1" applyAlignment="1">
      <alignment horizontal="right"/>
    </xf>
    <xf numFmtId="0" fontId="18" fillId="7" borderId="2" xfId="0" applyFont="1" applyFill="1" applyBorder="1" applyAlignment="1">
      <alignment horizontal="left" wrapText="1"/>
    </xf>
    <xf numFmtId="0" fontId="19" fillId="0" borderId="2" xfId="0" applyFont="1" applyBorder="1" applyAlignment="1">
      <alignment horizontal="center" vertical="center"/>
    </xf>
    <xf numFmtId="0" fontId="18" fillId="0" borderId="2" xfId="0" applyFont="1" applyBorder="1" applyAlignment="1">
      <alignment horizontal="right" vertical="top"/>
    </xf>
    <xf numFmtId="0" fontId="19" fillId="7" borderId="2" xfId="0" applyFont="1" applyFill="1" applyBorder="1" applyAlignment="1">
      <alignment horizontal="left" wrapText="1"/>
    </xf>
    <xf numFmtId="0" fontId="18" fillId="0" borderId="2" xfId="0" applyFont="1" applyBorder="1" applyAlignment="1">
      <alignment horizontal="right"/>
    </xf>
    <xf numFmtId="0" fontId="19" fillId="7" borderId="2" xfId="0" applyFont="1" applyFill="1" applyBorder="1" applyAlignment="1">
      <alignment horizontal="left"/>
    </xf>
    <xf numFmtId="0" fontId="19" fillId="7" borderId="2" xfId="0" applyFont="1" applyFill="1" applyBorder="1" applyAlignment="1">
      <alignment horizontal="center" vertical="center"/>
    </xf>
    <xf numFmtId="166" fontId="19" fillId="7" borderId="2" xfId="0" applyNumberFormat="1" applyFont="1" applyFill="1" applyBorder="1" applyAlignment="1">
      <alignment horizontal="left" vertical="top" wrapText="1"/>
    </xf>
    <xf numFmtId="0" fontId="3" fillId="7" borderId="2" xfId="0" applyFont="1" applyFill="1" applyBorder="1" applyAlignment="1"/>
    <xf numFmtId="37" fontId="19" fillId="7" borderId="2" xfId="0" applyNumberFormat="1" applyFont="1" applyFill="1" applyBorder="1" applyAlignment="1">
      <alignment horizontal="left" vertical="top" wrapText="1"/>
    </xf>
    <xf numFmtId="166" fontId="18" fillId="7" borderId="15" xfId="0" applyNumberFormat="1" applyFont="1" applyFill="1" applyBorder="1" applyAlignment="1">
      <alignment horizontal="left" vertical="top" wrapText="1"/>
    </xf>
    <xf numFmtId="166" fontId="19" fillId="7" borderId="18" xfId="0" applyNumberFormat="1" applyFont="1" applyFill="1" applyBorder="1" applyAlignment="1">
      <alignment horizontal="left" vertical="top" wrapText="1"/>
    </xf>
    <xf numFmtId="0" fontId="19" fillId="0" borderId="8" xfId="0" applyFont="1" applyBorder="1" applyAlignment="1">
      <alignment horizontal="right"/>
    </xf>
    <xf numFmtId="166" fontId="19" fillId="7" borderId="35" xfId="0" applyNumberFormat="1" applyFont="1" applyFill="1" applyBorder="1" applyAlignment="1">
      <alignment horizontal="left" vertical="top" wrapText="1"/>
    </xf>
    <xf numFmtId="37" fontId="19" fillId="7" borderId="35" xfId="0" applyNumberFormat="1" applyFont="1" applyFill="1" applyBorder="1" applyAlignment="1">
      <alignment horizontal="left" vertical="top" wrapText="1"/>
    </xf>
    <xf numFmtId="0" fontId="19" fillId="0" borderId="5" xfId="0" applyFont="1" applyBorder="1" applyAlignment="1">
      <alignment horizontal="right"/>
    </xf>
    <xf numFmtId="37" fontId="19" fillId="7" borderId="36" xfId="0" applyNumberFormat="1" applyFont="1" applyFill="1" applyBorder="1" applyAlignment="1">
      <alignment horizontal="left" vertical="top" wrapText="1"/>
    </xf>
    <xf numFmtId="166" fontId="19" fillId="7" borderId="36" xfId="0" applyNumberFormat="1" applyFont="1" applyFill="1" applyBorder="1" applyAlignment="1">
      <alignment horizontal="left" vertical="top" wrapText="1"/>
    </xf>
    <xf numFmtId="166" fontId="18" fillId="7" borderId="25" xfId="0" applyNumberFormat="1" applyFont="1" applyFill="1" applyBorder="1" applyAlignment="1">
      <alignment horizontal="left" vertical="top" wrapText="1"/>
    </xf>
    <xf numFmtId="166" fontId="19" fillId="16" borderId="19" xfId="0" applyNumberFormat="1" applyFont="1" applyFill="1" applyBorder="1" applyAlignment="1">
      <alignment horizontal="left" vertical="top" wrapText="1"/>
    </xf>
    <xf numFmtId="0" fontId="18" fillId="19" borderId="2" xfId="0" applyFont="1" applyFill="1" applyBorder="1" applyAlignment="1"/>
    <xf numFmtId="0" fontId="19" fillId="19" borderId="2" xfId="0" applyFont="1" applyFill="1" applyBorder="1" applyAlignment="1"/>
    <xf numFmtId="0" fontId="19" fillId="19" borderId="2" xfId="0" applyFont="1" applyFill="1" applyBorder="1" applyAlignment="1">
      <alignment horizontal="center"/>
    </xf>
    <xf numFmtId="0" fontId="19" fillId="0" borderId="0" xfId="0" applyFont="1" applyAlignment="1"/>
    <xf numFmtId="0" fontId="13" fillId="0" borderId="0" xfId="0" applyFont="1" applyAlignment="1"/>
    <xf numFmtId="0" fontId="2" fillId="0" borderId="0" xfId="0" applyFont="1" applyAlignment="1"/>
    <xf numFmtId="0" fontId="13" fillId="7" borderId="16" xfId="0" applyFont="1" applyFill="1" applyBorder="1" applyAlignment="1"/>
    <xf numFmtId="0" fontId="13" fillId="5" borderId="16" xfId="0" applyFont="1" applyFill="1" applyBorder="1" applyAlignment="1"/>
    <xf numFmtId="0" fontId="2" fillId="5" borderId="16" xfId="0" applyFont="1" applyFill="1" applyBorder="1" applyAlignment="1"/>
    <xf numFmtId="0" fontId="2" fillId="11" borderId="20" xfId="0" applyFont="1" applyFill="1" applyBorder="1" applyAlignment="1"/>
    <xf numFmtId="0" fontId="2" fillId="11" borderId="16" xfId="0" applyFont="1" applyFill="1" applyBorder="1" applyAlignment="1"/>
    <xf numFmtId="0" fontId="2" fillId="5" borderId="20" xfId="0" applyFont="1" applyFill="1" applyBorder="1" applyAlignment="1"/>
    <xf numFmtId="0" fontId="23" fillId="5" borderId="16" xfId="0" applyFont="1" applyFill="1" applyBorder="1" applyAlignment="1"/>
    <xf numFmtId="0" fontId="2" fillId="12" borderId="20" xfId="0" applyFont="1" applyFill="1" applyBorder="1" applyAlignment="1"/>
    <xf numFmtId="0" fontId="2" fillId="12" borderId="16" xfId="0" applyFont="1" applyFill="1" applyBorder="1" applyAlignment="1"/>
    <xf numFmtId="0" fontId="13" fillId="12" borderId="16" xfId="0" applyFont="1" applyFill="1" applyBorder="1" applyAlignment="1"/>
    <xf numFmtId="0" fontId="2" fillId="15" borderId="0" xfId="0" applyFont="1" applyFill="1" applyAlignment="1"/>
    <xf numFmtId="0" fontId="2" fillId="15" borderId="20" xfId="0" applyFont="1" applyFill="1" applyBorder="1" applyAlignment="1"/>
    <xf numFmtId="0" fontId="2" fillId="15" borderId="16" xfId="0" applyFont="1" applyFill="1" applyBorder="1" applyAlignment="1"/>
    <xf numFmtId="0" fontId="23" fillId="15" borderId="16" xfId="0" applyFont="1" applyFill="1" applyBorder="1" applyAlignment="1"/>
    <xf numFmtId="0" fontId="2" fillId="20" borderId="20" xfId="0" applyFont="1" applyFill="1" applyBorder="1" applyAlignment="1"/>
    <xf numFmtId="0" fontId="13" fillId="8" borderId="16" xfId="0" applyFont="1" applyFill="1" applyBorder="1" applyAlignment="1"/>
    <xf numFmtId="0" fontId="2" fillId="8" borderId="16" xfId="0" applyFont="1" applyFill="1" applyBorder="1" applyAlignment="1"/>
    <xf numFmtId="0" fontId="2" fillId="15" borderId="27" xfId="0" applyFont="1" applyFill="1" applyBorder="1" applyAlignment="1"/>
    <xf numFmtId="0" fontId="2" fillId="12" borderId="39" xfId="0" applyFont="1" applyFill="1" applyBorder="1" applyAlignment="1"/>
    <xf numFmtId="0" fontId="24" fillId="5" borderId="16" xfId="0" applyFont="1" applyFill="1" applyBorder="1" applyAlignment="1"/>
    <xf numFmtId="0" fontId="13" fillId="15" borderId="16" xfId="0" applyFont="1" applyFill="1" applyBorder="1" applyAlignment="1"/>
    <xf numFmtId="0" fontId="2" fillId="7" borderId="0" xfId="0" applyFont="1" applyFill="1" applyAlignment="1"/>
    <xf numFmtId="0" fontId="2" fillId="5" borderId="27" xfId="0" applyFont="1" applyFill="1" applyBorder="1" applyAlignment="1"/>
    <xf numFmtId="0" fontId="2" fillId="5" borderId="39" xfId="0" applyFont="1" applyFill="1" applyBorder="1" applyAlignment="1"/>
    <xf numFmtId="0" fontId="23" fillId="5" borderId="39" xfId="0" applyFont="1" applyFill="1" applyBorder="1" applyAlignment="1"/>
    <xf numFmtId="0" fontId="2" fillId="15" borderId="39" xfId="0" applyFont="1" applyFill="1" applyBorder="1" applyAlignment="1"/>
    <xf numFmtId="0" fontId="23" fillId="11" borderId="16" xfId="0" applyFont="1" applyFill="1" applyBorder="1" applyAlignment="1"/>
    <xf numFmtId="0" fontId="13" fillId="11" borderId="16" xfId="0" applyFont="1" applyFill="1" applyBorder="1" applyAlignment="1"/>
    <xf numFmtId="0" fontId="2" fillId="11" borderId="39" xfId="0" applyFont="1" applyFill="1" applyBorder="1" applyAlignment="1"/>
    <xf numFmtId="0" fontId="2" fillId="0" borderId="3" xfId="0" applyFont="1" applyBorder="1" applyAlignment="1"/>
    <xf numFmtId="0" fontId="2" fillId="0" borderId="9" xfId="0" applyFont="1" applyBorder="1" applyAlignment="1"/>
    <xf numFmtId="0" fontId="2" fillId="0" borderId="9" xfId="0" applyFont="1" applyBorder="1" applyAlignment="1">
      <alignment horizontal="right"/>
    </xf>
    <xf numFmtId="0" fontId="2" fillId="7" borderId="9" xfId="0" applyFont="1" applyFill="1" applyBorder="1" applyAlignment="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11" xfId="0" applyFont="1" applyBorder="1"/>
    <xf numFmtId="0" fontId="4" fillId="0" borderId="12" xfId="0" applyFont="1" applyBorder="1"/>
    <xf numFmtId="0" fontId="1" fillId="0" borderId="0" xfId="0" applyFont="1" applyAlignment="1">
      <alignment horizontal="center"/>
    </xf>
    <xf numFmtId="0" fontId="0" fillId="0" borderId="0" xfId="0" applyFont="1" applyAlignment="1"/>
    <xf numFmtId="0" fontId="4" fillId="0" borderId="22" xfId="0" applyFont="1" applyBorder="1"/>
    <xf numFmtId="0" fontId="4" fillId="0" borderId="23" xfId="0" applyFont="1" applyBorder="1"/>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9" fillId="0" borderId="1" xfId="0" applyFont="1" applyBorder="1" applyAlignment="1">
      <alignment horizontal="center" vertical="top" wrapText="1"/>
    </xf>
    <xf numFmtId="0" fontId="2" fillId="7" borderId="1" xfId="0" applyFont="1" applyFill="1" applyBorder="1" applyAlignment="1">
      <alignment horizontal="left" wrapText="1"/>
    </xf>
    <xf numFmtId="0" fontId="2" fillId="0" borderId="1" xfId="0" applyFont="1" applyBorder="1" applyAlignment="1">
      <alignment horizontal="left" vertical="top" wrapText="1"/>
    </xf>
    <xf numFmtId="0" fontId="4" fillId="0" borderId="28" xfId="0" applyFont="1" applyBorder="1"/>
    <xf numFmtId="0" fontId="13" fillId="5" borderId="10" xfId="0" applyFont="1" applyFill="1" applyBorder="1" applyAlignment="1">
      <alignment horizontal="center" vertical="top" wrapText="1"/>
    </xf>
    <xf numFmtId="0" fontId="2" fillId="7" borderId="1" xfId="0" applyFont="1" applyFill="1" applyBorder="1" applyAlignment="1">
      <alignment horizontal="left" vertical="top" wrapText="1"/>
    </xf>
    <xf numFmtId="0" fontId="11" fillId="5" borderId="10" xfId="0" applyFont="1" applyFill="1" applyBorder="1" applyAlignment="1">
      <alignment horizontal="center" vertical="top" wrapText="1"/>
    </xf>
    <xf numFmtId="0" fontId="2" fillId="9" borderId="10" xfId="0" applyFont="1" applyFill="1" applyBorder="1" applyAlignment="1">
      <alignment horizontal="left" vertical="top" wrapText="1"/>
    </xf>
    <xf numFmtId="0" fontId="2" fillId="0" borderId="10" xfId="0" applyFont="1" applyBorder="1" applyAlignment="1">
      <alignment horizontal="center" vertical="center"/>
    </xf>
    <xf numFmtId="0" fontId="2" fillId="0" borderId="1" xfId="0" applyFont="1" applyBorder="1" applyAlignment="1">
      <alignment horizontal="center" vertical="top"/>
    </xf>
    <xf numFmtId="0" fontId="2" fillId="3" borderId="1" xfId="0" applyFont="1" applyFill="1" applyBorder="1" applyAlignment="1">
      <alignment horizontal="center" vertical="top"/>
    </xf>
    <xf numFmtId="0" fontId="2" fillId="4" borderId="1" xfId="0" applyFont="1" applyFill="1" applyBorder="1" applyAlignment="1">
      <alignment horizontal="center" vertical="top"/>
    </xf>
    <xf numFmtId="9" fontId="2" fillId="0" borderId="1" xfId="0" applyNumberFormat="1" applyFont="1" applyBorder="1" applyAlignment="1">
      <alignment horizontal="center" vertical="top"/>
    </xf>
    <xf numFmtId="1" fontId="2" fillId="0" borderId="1" xfId="0" applyNumberFormat="1" applyFont="1" applyBorder="1" applyAlignment="1">
      <alignment horizontal="center" vertical="top"/>
    </xf>
    <xf numFmtId="9" fontId="2" fillId="9" borderId="1" xfId="0" applyNumberFormat="1" applyFont="1" applyFill="1" applyBorder="1" applyAlignment="1">
      <alignment horizontal="center" vertical="top"/>
    </xf>
    <xf numFmtId="0" fontId="8" fillId="7" borderId="0" xfId="0" applyFont="1" applyFill="1"/>
    <xf numFmtId="0" fontId="2" fillId="0" borderId="8" xfId="0" applyFont="1" applyBorder="1" applyAlignment="1">
      <alignment horizontal="center" vertical="top"/>
    </xf>
    <xf numFmtId="0" fontId="13" fillId="0" borderId="1" xfId="0" applyFont="1" applyBorder="1" applyAlignment="1">
      <alignment horizontal="center" vertical="top" wrapText="1"/>
    </xf>
    <xf numFmtId="0" fontId="3" fillId="5" borderId="10" xfId="0" applyFont="1" applyFill="1" applyBorder="1" applyAlignment="1">
      <alignment horizontal="center" vertical="center"/>
    </xf>
    <xf numFmtId="1" fontId="2" fillId="7" borderId="1" xfId="0" applyNumberFormat="1" applyFont="1" applyFill="1" applyBorder="1" applyAlignment="1">
      <alignment horizontal="center" vertical="top"/>
    </xf>
    <xf numFmtId="9" fontId="9" fillId="0" borderId="1" xfId="0" applyNumberFormat="1" applyFont="1" applyBorder="1" applyAlignment="1">
      <alignment horizontal="center" vertical="top"/>
    </xf>
    <xf numFmtId="9" fontId="2" fillId="7" borderId="1" xfId="0" applyNumberFormat="1" applyFont="1" applyFill="1" applyBorder="1" applyAlignment="1">
      <alignment horizontal="center" vertical="top"/>
    </xf>
    <xf numFmtId="1" fontId="2" fillId="9" borderId="1" xfId="0" applyNumberFormat="1" applyFont="1" applyFill="1" applyBorder="1" applyAlignment="1">
      <alignment horizontal="center" vertical="top"/>
    </xf>
    <xf numFmtId="1" fontId="2" fillId="7" borderId="29" xfId="0" applyNumberFormat="1" applyFont="1" applyFill="1" applyBorder="1" applyAlignment="1">
      <alignment horizontal="center" vertical="top"/>
    </xf>
    <xf numFmtId="1" fontId="9" fillId="0" borderId="8" xfId="0" applyNumberFormat="1" applyFont="1" applyBorder="1" applyAlignment="1">
      <alignment horizontal="center" vertical="top"/>
    </xf>
    <xf numFmtId="0" fontId="19" fillId="0" borderId="1" xfId="0" applyFont="1" applyBorder="1" applyAlignment="1">
      <alignment horizontal="center" vertical="top" wrapText="1"/>
    </xf>
    <xf numFmtId="0" fontId="19" fillId="0" borderId="1" xfId="0" applyFont="1" applyBorder="1" applyAlignment="1">
      <alignment horizontal="center" vertical="top"/>
    </xf>
    <xf numFmtId="0" fontId="20" fillId="0" borderId="8" xfId="0" applyFont="1" applyBorder="1" applyAlignment="1">
      <alignment horizontal="center" vertical="top"/>
    </xf>
    <xf numFmtId="0" fontId="2" fillId="0" borderId="0" xfId="0" applyFont="1" applyAlignment="1"/>
    <xf numFmtId="0" fontId="19" fillId="0" borderId="4" xfId="0" applyFont="1" applyBorder="1" applyAlignment="1">
      <alignment horizontal="center" vertical="top"/>
    </xf>
    <xf numFmtId="0" fontId="2" fillId="5" borderId="0" xfId="0" applyFont="1" applyFill="1"/>
    <xf numFmtId="0" fontId="19" fillId="0" borderId="4" xfId="0" applyFont="1" applyBorder="1" applyAlignment="1">
      <alignment horizontal="left" vertical="top"/>
    </xf>
    <xf numFmtId="0" fontId="20" fillId="0" borderId="8" xfId="0" applyFont="1" applyBorder="1" applyAlignment="1">
      <alignment horizontal="center"/>
    </xf>
    <xf numFmtId="0" fontId="19" fillId="7" borderId="26" xfId="0" applyFont="1" applyFill="1" applyBorder="1" applyAlignment="1">
      <alignment horizontal="left" vertical="top" wrapText="1"/>
    </xf>
    <xf numFmtId="0" fontId="4" fillId="0" borderId="37" xfId="0" applyFont="1" applyBorder="1"/>
    <xf numFmtId="0" fontId="4" fillId="0" borderId="38" xfId="0" applyFont="1" applyBorder="1"/>
    <xf numFmtId="0" fontId="19" fillId="7" borderId="1" xfId="0" applyFont="1" applyFill="1" applyBorder="1" applyAlignment="1">
      <alignment horizontal="left" vertical="top"/>
    </xf>
    <xf numFmtId="0" fontId="19" fillId="0" borderId="1" xfId="0" applyFont="1" applyBorder="1" applyAlignment="1">
      <alignment horizontal="left" vertical="top"/>
    </xf>
    <xf numFmtId="0" fontId="19" fillId="0" borderId="1" xfId="0" applyFont="1" applyBorder="1" applyAlignment="1">
      <alignment horizontal="left" vertical="top" wrapText="1"/>
    </xf>
    <xf numFmtId="0" fontId="18" fillId="5" borderId="10" xfId="0" applyFont="1" applyFill="1" applyBorder="1" applyAlignment="1">
      <alignment horizontal="left" vertical="top"/>
    </xf>
    <xf numFmtId="0" fontId="19" fillId="7" borderId="1" xfId="0" applyFont="1" applyFill="1" applyBorder="1" applyAlignment="1">
      <alignment horizontal="center" vertical="top"/>
    </xf>
    <xf numFmtId="0" fontId="19" fillId="0" borderId="4" xfId="0" applyFont="1" applyBorder="1" applyAlignment="1">
      <alignment horizontal="left" vertical="top" wrapText="1"/>
    </xf>
    <xf numFmtId="0" fontId="19" fillId="7" borderId="26" xfId="0" applyFont="1" applyFill="1" applyBorder="1" applyAlignment="1">
      <alignment horizontal="center" vertical="top"/>
    </xf>
    <xf numFmtId="0" fontId="19" fillId="7" borderId="1" xfId="0" applyFont="1" applyFill="1" applyBorder="1" applyAlignment="1">
      <alignment horizontal="left" vertical="top" wrapText="1"/>
    </xf>
    <xf numFmtId="0" fontId="19" fillId="7" borderId="26" xfId="0" applyFont="1" applyFill="1" applyBorder="1" applyAlignment="1">
      <alignment horizontal="left" vertical="top"/>
    </xf>
    <xf numFmtId="0" fontId="18" fillId="15" borderId="30" xfId="0" applyFont="1" applyFill="1" applyBorder="1" applyAlignment="1">
      <alignment horizontal="center"/>
    </xf>
    <xf numFmtId="0" fontId="4" fillId="0" borderId="31" xfId="0" applyFont="1" applyBorder="1"/>
    <xf numFmtId="0" fontId="4" fillId="0" borderId="32" xfId="0" applyFont="1" applyBorder="1"/>
    <xf numFmtId="0" fontId="18" fillId="15" borderId="33" xfId="0" applyFont="1" applyFill="1" applyBorder="1" applyAlignment="1">
      <alignment horizontal="center" vertical="center" wrapText="1"/>
    </xf>
    <xf numFmtId="0" fontId="4" fillId="0" borderId="34" xfId="0" applyFont="1" applyBorder="1"/>
    <xf numFmtId="0" fontId="18" fillId="15" borderId="1" xfId="0" applyFont="1" applyFill="1" applyBorder="1" applyAlignment="1">
      <alignment horizontal="center" vertical="center" wrapText="1"/>
    </xf>
    <xf numFmtId="0" fontId="18" fillId="15" borderId="10" xfId="0" applyFont="1" applyFill="1" applyBorder="1" applyAlignment="1">
      <alignment horizontal="center" vertical="center"/>
    </xf>
    <xf numFmtId="0" fontId="19" fillId="0" borderId="4" xfId="0" applyFont="1" applyBorder="1" applyAlignment="1">
      <alignment horizontal="center" vertical="top" wrapText="1"/>
    </xf>
    <xf numFmtId="9" fontId="19" fillId="0" borderId="1" xfId="0" applyNumberFormat="1" applyFont="1" applyBorder="1" applyAlignment="1">
      <alignment horizontal="left" vertical="top"/>
    </xf>
    <xf numFmtId="0" fontId="5" fillId="0" borderId="3" xfId="0" applyFont="1" applyBorder="1" applyAlignment="1">
      <alignment horizontal="center"/>
    </xf>
    <xf numFmtId="0" fontId="22" fillId="18" borderId="26" xfId="0" applyFont="1" applyFill="1" applyBorder="1" applyAlignment="1">
      <alignment horizontal="left" vertical="top" wrapText="1"/>
    </xf>
    <xf numFmtId="0" fontId="18"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171450</xdr:colOff>
      <xdr:row>8</xdr:row>
      <xdr:rowOff>619125</xdr:rowOff>
    </xdr:from>
    <xdr:ext cx="4000500" cy="971550"/>
    <xdr:sp macro="" textlink="">
      <xdr:nvSpPr>
        <xdr:cNvPr id="165" name="Shape 165"/>
        <xdr:cNvSpPr txBox="1"/>
      </xdr:nvSpPr>
      <xdr:spPr>
        <a:xfrm>
          <a:off x="3347623" y="3296082"/>
          <a:ext cx="3996755" cy="967836"/>
        </a:xfrm>
        <a:prstGeom prst="rect">
          <a:avLst/>
        </a:prstGeom>
        <a:solidFill>
          <a:srgbClr val="D0CECE"/>
        </a:solidFill>
        <a:ln w="9525" cap="flat" cmpd="sng">
          <a:solidFill>
            <a:schemeClr val="lt1"/>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Jumlah  pengunjung puskesmas  yang mendapat  KIP/K</a:t>
          </a:r>
          <a:endParaRPr sz="1000">
            <a:latin typeface="Calibri"/>
            <a:ea typeface="Calibri"/>
            <a:cs typeface="Calibri"/>
            <a:sym typeface="Calibri"/>
          </a:endParaRPr>
        </a:p>
        <a:p>
          <a:pPr marL="0" lvl="0" indent="0" algn="l" rtl="0">
            <a:spcBef>
              <a:spcPts val="0"/>
            </a:spcBef>
            <a:spcAft>
              <a:spcPts val="0"/>
            </a:spcAft>
            <a:buNone/>
          </a:pPr>
          <a:r>
            <a:rPr lang="en-US" sz="1000">
              <a:latin typeface="Calibri"/>
              <a:ea typeface="Calibri"/>
              <a:cs typeface="Calibri"/>
              <a:sym typeface="Calibri"/>
            </a:rPr>
            <a:t>    Dalam kurun waktu  1 Tahun</a:t>
          </a:r>
          <a:endParaRPr sz="1000">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1000">
              <a:latin typeface="Calibri"/>
              <a:ea typeface="Calibri"/>
              <a:cs typeface="Calibri"/>
              <a:sym typeface="Calibri"/>
            </a:rPr>
            <a:t>     5%  dari jumlah seluruh pengunjung  puskesmas dalam kurun waktu 1 tahun</a:t>
          </a:r>
          <a:endParaRPr sz="10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304800</xdr:colOff>
      <xdr:row>9</xdr:row>
      <xdr:rowOff>695325</xdr:rowOff>
    </xdr:from>
    <xdr:ext cx="3648075" cy="1133475"/>
    <xdr:sp macro="" textlink="">
      <xdr:nvSpPr>
        <xdr:cNvPr id="3" name="Shape 3"/>
        <xdr:cNvSpPr txBox="1"/>
      </xdr:nvSpPr>
      <xdr:spPr>
        <a:xfrm>
          <a:off x="3526725" y="3215127"/>
          <a:ext cx="3638550" cy="112974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000">
              <a:latin typeface="Calibri"/>
              <a:ea typeface="Calibri"/>
              <a:cs typeface="Calibri"/>
              <a:sym typeface="Calibri"/>
            </a:rPr>
            <a:t>Jumlah  penyuluhan kelompok di dalam  gedung puskesmas </a:t>
          </a:r>
          <a:endParaRPr sz="1400"/>
        </a:p>
        <a:p>
          <a:pPr marL="0" lvl="0" indent="0" algn="l" rtl="0">
            <a:spcBef>
              <a:spcPts val="0"/>
            </a:spcBef>
            <a:spcAft>
              <a:spcPts val="0"/>
            </a:spcAft>
            <a:buNone/>
          </a:pPr>
          <a:r>
            <a:rPr lang="en-US" sz="1000">
              <a:latin typeface="Calibri"/>
              <a:ea typeface="Calibri"/>
              <a:cs typeface="Calibri"/>
              <a:sym typeface="Calibri"/>
            </a:rPr>
            <a:t>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96 kali setahun  </a:t>
          </a:r>
          <a:endParaRPr sz="1400"/>
        </a:p>
        <a:p>
          <a:pPr marL="0" lvl="0" indent="0" algn="l" rtl="0">
            <a:lnSpc>
              <a:spcPct val="111111"/>
            </a:lnSpc>
            <a:spcBef>
              <a:spcPts val="0"/>
            </a:spcBef>
            <a:spcAft>
              <a:spcPts val="0"/>
            </a:spcAft>
            <a:buNone/>
          </a:pPr>
          <a:r>
            <a:rPr lang="en-US" sz="18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4</xdr:col>
      <xdr:colOff>161925</xdr:colOff>
      <xdr:row>10</xdr:row>
      <xdr:rowOff>561975</xdr:rowOff>
    </xdr:from>
    <xdr:ext cx="4133850" cy="895350"/>
    <xdr:sp macro="" textlink="">
      <xdr:nvSpPr>
        <xdr:cNvPr id="4" name="Shape 4"/>
        <xdr:cNvSpPr txBox="1"/>
      </xdr:nvSpPr>
      <xdr:spPr>
        <a:xfrm>
          <a:off x="3279199" y="3333051"/>
          <a:ext cx="4133603" cy="893899"/>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i kunjungan rumah/keluarga  diwilayah kerja puskesmas dalam kurun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50 % dari sasaran KIP/K Yang  perlu pembinaan lebih lanjut di wilayah kerja puskesmas </a:t>
          </a:r>
          <a:endParaRPr sz="1400"/>
        </a:p>
        <a:p>
          <a:pPr marL="0" lvl="0" indent="0" algn="l" rtl="0">
            <a:spcBef>
              <a:spcPts val="0"/>
            </a:spcBef>
            <a:spcAft>
              <a:spcPts val="0"/>
            </a:spcAft>
            <a:buNone/>
          </a:pPr>
          <a:r>
            <a:rPr lang="en-US" sz="900">
              <a:latin typeface="Calibri"/>
              <a:ea typeface="Calibri"/>
              <a:cs typeface="Calibri"/>
              <a:sym typeface="Calibri"/>
            </a:rPr>
            <a:t>   dalam kurun waktu 1 tahun</a:t>
          </a:r>
          <a:endParaRPr sz="900">
            <a:latin typeface="Calibri"/>
            <a:ea typeface="Calibri"/>
            <a:cs typeface="Calibri"/>
            <a:sym typeface="Calibri"/>
          </a:endParaRPr>
        </a:p>
      </xdr:txBody>
    </xdr:sp>
    <xdr:clientData fLocksWithSheet="0"/>
  </xdr:oneCellAnchor>
  <xdr:oneCellAnchor>
    <xdr:from>
      <xdr:col>4</xdr:col>
      <xdr:colOff>200025</xdr:colOff>
      <xdr:row>12</xdr:row>
      <xdr:rowOff>447675</xdr:rowOff>
    </xdr:from>
    <xdr:ext cx="3829050" cy="876300"/>
    <xdr:sp macro="" textlink="">
      <xdr:nvSpPr>
        <xdr:cNvPr id="5" name="Shape 5"/>
        <xdr:cNvSpPr txBox="1"/>
      </xdr:nvSpPr>
      <xdr:spPr>
        <a:xfrm>
          <a:off x="3434296" y="3342630"/>
          <a:ext cx="3823408" cy="87474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a:t>
          </a:r>
          <a:r>
            <a:rPr lang="en-US" sz="900">
              <a:latin typeface="Calibri"/>
              <a:ea typeface="Calibri"/>
              <a:cs typeface="Calibri"/>
              <a:sym typeface="Calibri"/>
            </a:rPr>
            <a:t>umlah kelurahan siaga aktif Purnama dan mandiri di wilayah kerja </a:t>
          </a:r>
          <a:endParaRPr sz="1400"/>
        </a:p>
        <a:p>
          <a:pPr marL="0" lvl="0" indent="0" algn="l" rtl="0">
            <a:spcBef>
              <a:spcPts val="0"/>
            </a:spcBef>
            <a:spcAft>
              <a:spcPts val="0"/>
            </a:spcAft>
            <a:buNone/>
          </a:pPr>
          <a:r>
            <a:rPr lang="en-US" sz="900">
              <a:latin typeface="Calibri"/>
              <a:ea typeface="Calibri"/>
              <a:cs typeface="Calibri"/>
              <a:sym typeface="Calibri"/>
            </a:rPr>
            <a:t>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Seluruh kelurahan siaga aktif yang ada di wilayah kerja puskesmas </a:t>
          </a:r>
          <a:endParaRPr sz="1400"/>
        </a:p>
        <a:p>
          <a:pPr marL="0" lvl="0" indent="0" algn="l" rtl="0">
            <a:spcBef>
              <a:spcPts val="0"/>
            </a:spcBef>
            <a:spcAft>
              <a:spcPts val="0"/>
            </a:spcAft>
            <a:buNone/>
          </a:pPr>
          <a:r>
            <a:rPr lang="en-US" sz="900">
              <a:latin typeface="Calibri"/>
              <a:ea typeface="Calibri"/>
              <a:cs typeface="Calibri"/>
              <a:sym typeface="Calibri"/>
            </a:rPr>
            <a:t>dalam kurun waktu 1 tahun</a:t>
          </a:r>
          <a:endParaRPr sz="1400"/>
        </a:p>
      </xdr:txBody>
    </xdr:sp>
    <xdr:clientData fLocksWithSheet="0"/>
  </xdr:oneCellAnchor>
  <xdr:oneCellAnchor>
    <xdr:from>
      <xdr:col>4</xdr:col>
      <xdr:colOff>228600</xdr:colOff>
      <xdr:row>13</xdr:row>
      <xdr:rowOff>219075</xdr:rowOff>
    </xdr:from>
    <xdr:ext cx="3838575" cy="952500"/>
    <xdr:sp macro="" textlink="">
      <xdr:nvSpPr>
        <xdr:cNvPr id="6" name="Shape 6"/>
        <xdr:cNvSpPr txBox="1"/>
      </xdr:nvSpPr>
      <xdr:spPr>
        <a:xfrm>
          <a:off x="3429402" y="3304420"/>
          <a:ext cx="3833196" cy="95116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posyandu strata purnama dan mandiri diwilayah kerja puskesmas </a:t>
          </a:r>
          <a:endParaRPr sz="1400"/>
        </a:p>
        <a:p>
          <a:pPr marL="0" lvl="0" indent="0" algn="l" rtl="0">
            <a:spcBef>
              <a:spcPts val="0"/>
            </a:spcBef>
            <a:spcAft>
              <a:spcPts val="0"/>
            </a:spcAft>
            <a:buNone/>
          </a:pPr>
          <a:r>
            <a:rPr lang="en-US" sz="900">
              <a:latin typeface="Calibri"/>
              <a:ea typeface="Calibri"/>
              <a:cs typeface="Calibri"/>
              <a:sym typeface="Calibri"/>
            </a:rPr>
            <a:t>dalam kurun waktu 1 tahun</a:t>
          </a:r>
          <a:endParaRPr sz="900" b="0" i="0" u="none" strike="noStrike">
            <a:solidFill>
              <a:srgbClr val="000000"/>
            </a:solidFill>
            <a:latin typeface="Calibri"/>
            <a:ea typeface="Calibri"/>
            <a:cs typeface="Calibri"/>
            <a:sym typeface="Calibri"/>
          </a:endParaRPr>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Seluruh posyandu  yang ada di wilayah kerja puskesmas </a:t>
          </a:r>
          <a:endParaRPr sz="1400"/>
        </a:p>
        <a:p>
          <a:pPr marL="0" lvl="0" indent="0" algn="l" rtl="0">
            <a:spcBef>
              <a:spcPts val="0"/>
            </a:spcBef>
            <a:spcAft>
              <a:spcPts val="0"/>
            </a:spcAft>
            <a:buNone/>
          </a:pPr>
          <a:r>
            <a:rPr lang="en-US" sz="900">
              <a:latin typeface="Calibri"/>
              <a:ea typeface="Calibri"/>
              <a:cs typeface="Calibri"/>
              <a:sym typeface="Calibri"/>
            </a:rPr>
            <a:t>dalam kurun waktu 1 tahun</a:t>
          </a:r>
          <a:endParaRPr sz="1400"/>
        </a:p>
      </xdr:txBody>
    </xdr:sp>
    <xdr:clientData fLocksWithSheet="0"/>
  </xdr:oneCellAnchor>
  <xdr:oneCellAnchor>
    <xdr:from>
      <xdr:col>4</xdr:col>
      <xdr:colOff>228600</xdr:colOff>
      <xdr:row>14</xdr:row>
      <xdr:rowOff>314325</xdr:rowOff>
    </xdr:from>
    <xdr:ext cx="3857625" cy="1028700"/>
    <xdr:sp macro="" textlink="">
      <xdr:nvSpPr>
        <xdr:cNvPr id="7" name="Shape 7"/>
        <xdr:cNvSpPr txBox="1"/>
      </xdr:nvSpPr>
      <xdr:spPr>
        <a:xfrm>
          <a:off x="3419015" y="3266657"/>
          <a:ext cx="3853971" cy="102668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advokasi kepada Kepala Kecamatan, kelurahan dan lintas sektor di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12 kali dalam kurun waktu 1 tahun</a:t>
          </a:r>
          <a:endParaRPr sz="900">
            <a:latin typeface="Calibri"/>
            <a:ea typeface="Calibri"/>
            <a:cs typeface="Calibri"/>
            <a:sym typeface="Calibri"/>
          </a:endParaRPr>
        </a:p>
      </xdr:txBody>
    </xdr:sp>
    <xdr:clientData fLocksWithSheet="0"/>
  </xdr:oneCellAnchor>
  <xdr:oneCellAnchor>
    <xdr:from>
      <xdr:col>4</xdr:col>
      <xdr:colOff>76200</xdr:colOff>
      <xdr:row>15</xdr:row>
      <xdr:rowOff>314325</xdr:rowOff>
    </xdr:from>
    <xdr:ext cx="3933825" cy="866775"/>
    <xdr:sp macro="" textlink="">
      <xdr:nvSpPr>
        <xdr:cNvPr id="8" name="Shape 8"/>
        <xdr:cNvSpPr txBox="1"/>
      </xdr:nvSpPr>
      <xdr:spPr>
        <a:xfrm>
          <a:off x="3383850" y="3347994"/>
          <a:ext cx="3924300" cy="864012"/>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kegiatan luar gedung dilaksanakan dengan mitra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12 kali dalam kurun waktu 1 tahun</a:t>
          </a:r>
          <a:endParaRPr sz="1400"/>
        </a:p>
      </xdr:txBody>
    </xdr:sp>
    <xdr:clientData fLocksWithSheet="0"/>
  </xdr:oneCellAnchor>
  <xdr:oneCellAnchor>
    <xdr:from>
      <xdr:col>4</xdr:col>
      <xdr:colOff>180975</xdr:colOff>
      <xdr:row>16</xdr:row>
      <xdr:rowOff>123825</xdr:rowOff>
    </xdr:from>
    <xdr:ext cx="3800475" cy="885825"/>
    <xdr:sp macro="" textlink="">
      <xdr:nvSpPr>
        <xdr:cNvPr id="9" name="Shape 9"/>
        <xdr:cNvSpPr txBox="1"/>
      </xdr:nvSpPr>
      <xdr:spPr>
        <a:xfrm>
          <a:off x="3447270" y="3341079"/>
          <a:ext cx="3797461" cy="877842"/>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kegiatan kemitraan dengan dunia usaha diwilayah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1 kali dalam kurun waktu 1 tahun</a:t>
          </a:r>
          <a:endParaRPr sz="1400"/>
        </a:p>
      </xdr:txBody>
    </xdr:sp>
    <xdr:clientData fLocksWithSheet="0"/>
  </xdr:oneCellAnchor>
  <xdr:oneCellAnchor>
    <xdr:from>
      <xdr:col>4</xdr:col>
      <xdr:colOff>114300</xdr:colOff>
      <xdr:row>17</xdr:row>
      <xdr:rowOff>371475</xdr:rowOff>
    </xdr:from>
    <xdr:ext cx="4048125" cy="952500"/>
    <xdr:sp macro="" textlink="">
      <xdr:nvSpPr>
        <xdr:cNvPr id="10" name="Shape 10"/>
        <xdr:cNvSpPr txBox="1"/>
      </xdr:nvSpPr>
      <xdr:spPr>
        <a:xfrm>
          <a:off x="3323651" y="3306002"/>
          <a:ext cx="4044698" cy="947996"/>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jenis media KIE yang digunakan untuk penyebarluasan</a:t>
          </a:r>
          <a:endParaRPr sz="1400"/>
        </a:p>
        <a:p>
          <a:pPr marL="0" lvl="0" indent="0" algn="l" rtl="0">
            <a:spcBef>
              <a:spcPts val="0"/>
            </a:spcBef>
            <a:spcAft>
              <a:spcPts val="0"/>
            </a:spcAft>
            <a:buNone/>
          </a:pPr>
          <a:r>
            <a:rPr lang="en-US" sz="900">
              <a:latin typeface="Calibri"/>
              <a:ea typeface="Calibri"/>
              <a:cs typeface="Calibri"/>
              <a:sym typeface="Calibri"/>
            </a:rPr>
            <a:t> informasi kesehatan</a:t>
          </a:r>
          <a:endParaRPr sz="900" b="0" i="0" u="none" strike="noStrike">
            <a:solidFill>
              <a:srgbClr val="000000"/>
            </a:solidFill>
            <a:latin typeface="Calibri"/>
            <a:ea typeface="Calibri"/>
            <a:cs typeface="Calibri"/>
            <a:sym typeface="Calibri"/>
          </a:endParaRPr>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 ------------------------------------------------------------------------------------- -------  X   100% </a:t>
          </a:r>
          <a:endParaRPr sz="1400"/>
        </a:p>
        <a:p>
          <a:pPr marL="0" lvl="0" indent="0" algn="l" rtl="0">
            <a:spcBef>
              <a:spcPts val="0"/>
            </a:spcBef>
            <a:spcAft>
              <a:spcPts val="0"/>
            </a:spcAft>
            <a:buNone/>
          </a:pPr>
          <a:r>
            <a:rPr lang="en-US" sz="900">
              <a:latin typeface="Calibri"/>
              <a:ea typeface="Calibri"/>
              <a:cs typeface="Calibri"/>
              <a:sym typeface="Calibri"/>
            </a:rPr>
            <a:t>5 jenis media(dalam gedung, luar gedung, media elektronik, medsos </a:t>
          </a:r>
          <a:endParaRPr sz="1400"/>
        </a:p>
        <a:p>
          <a:pPr marL="0" lvl="0" indent="0" algn="l" rtl="0">
            <a:spcBef>
              <a:spcPts val="0"/>
            </a:spcBef>
            <a:spcAft>
              <a:spcPts val="0"/>
            </a:spcAft>
            <a:buNone/>
          </a:pPr>
          <a:r>
            <a:rPr lang="en-US" sz="900">
              <a:latin typeface="Calibri"/>
              <a:ea typeface="Calibri"/>
              <a:cs typeface="Calibri"/>
              <a:sym typeface="Calibri"/>
            </a:rPr>
            <a:t>dan media tradisional  </a:t>
          </a:r>
          <a:endParaRPr sz="900">
            <a:latin typeface="Calibri"/>
            <a:ea typeface="Calibri"/>
            <a:cs typeface="Calibri"/>
            <a:sym typeface="Calibri"/>
          </a:endParaRPr>
        </a:p>
      </xdr:txBody>
    </xdr:sp>
    <xdr:clientData fLocksWithSheet="0"/>
  </xdr:oneCellAnchor>
  <xdr:oneCellAnchor>
    <xdr:from>
      <xdr:col>4</xdr:col>
      <xdr:colOff>180975</xdr:colOff>
      <xdr:row>18</xdr:row>
      <xdr:rowOff>371475</xdr:rowOff>
    </xdr:from>
    <xdr:ext cx="3819525" cy="800100"/>
    <xdr:sp macro="" textlink="">
      <xdr:nvSpPr>
        <xdr:cNvPr id="11" name="Shape 11"/>
        <xdr:cNvSpPr txBox="1"/>
      </xdr:nvSpPr>
      <xdr:spPr>
        <a:xfrm>
          <a:off x="3436586" y="3382834"/>
          <a:ext cx="3818828" cy="794333"/>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tempat kerja ber PHBS di wilayah kerja kerja puskesmas </a:t>
          </a:r>
          <a:endParaRPr sz="1400"/>
        </a:p>
        <a:p>
          <a:pPr marL="0" lvl="0" indent="0" algn="l" rtl="0">
            <a:spcBef>
              <a:spcPts val="0"/>
            </a:spcBef>
            <a:spcAft>
              <a:spcPts val="0"/>
            </a:spcAft>
            <a:buNone/>
          </a:pPr>
          <a:r>
            <a:rPr lang="en-US" sz="900">
              <a:latin typeface="Calibri"/>
              <a:ea typeface="Calibri"/>
              <a:cs typeface="Calibri"/>
              <a:sym typeface="Calibri"/>
            </a:rPr>
            <a:t>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  X   100% </a:t>
          </a:r>
          <a:endParaRPr sz="1400"/>
        </a:p>
        <a:p>
          <a:pPr marL="0" lvl="0" indent="0" algn="l" rtl="0">
            <a:spcBef>
              <a:spcPts val="0"/>
            </a:spcBef>
            <a:spcAft>
              <a:spcPts val="0"/>
            </a:spcAft>
            <a:buNone/>
          </a:pPr>
          <a:r>
            <a:rPr lang="en-US" sz="900">
              <a:latin typeface="Calibri"/>
              <a:ea typeface="Calibri"/>
              <a:cs typeface="Calibri"/>
              <a:sym typeface="Calibri"/>
            </a:rPr>
            <a:t>Jumlah tempat kerja/perkantoran di wilayah kerja puskesmas</a:t>
          </a:r>
          <a:endParaRPr sz="1400"/>
        </a:p>
        <a:p>
          <a:pPr marL="0" lvl="0" indent="0" algn="l" rtl="0">
            <a:spcBef>
              <a:spcPts val="0"/>
            </a:spcBef>
            <a:spcAft>
              <a:spcPts val="0"/>
            </a:spcAft>
            <a:buNone/>
          </a:pPr>
          <a:r>
            <a:rPr lang="en-US" sz="900">
              <a:latin typeface="Calibri"/>
              <a:ea typeface="Calibri"/>
              <a:cs typeface="Calibri"/>
              <a:sym typeface="Calibri"/>
            </a:rPr>
            <a:t> dalam kurun waktu 1 tahun</a:t>
          </a:r>
          <a:endParaRPr sz="900">
            <a:latin typeface="Calibri"/>
            <a:ea typeface="Calibri"/>
            <a:cs typeface="Calibri"/>
            <a:sym typeface="Calibri"/>
          </a:endParaRPr>
        </a:p>
      </xdr:txBody>
    </xdr:sp>
    <xdr:clientData fLocksWithSheet="0"/>
  </xdr:oneCellAnchor>
  <xdr:oneCellAnchor>
    <xdr:from>
      <xdr:col>4</xdr:col>
      <xdr:colOff>123825</xdr:colOff>
      <xdr:row>19</xdr:row>
      <xdr:rowOff>390525</xdr:rowOff>
    </xdr:from>
    <xdr:ext cx="3800475" cy="952500"/>
    <xdr:sp macro="" textlink="">
      <xdr:nvSpPr>
        <xdr:cNvPr id="12" name="Shape 12"/>
        <xdr:cNvSpPr txBox="1"/>
      </xdr:nvSpPr>
      <xdr:spPr>
        <a:xfrm>
          <a:off x="3447566" y="3305846"/>
          <a:ext cx="3796869" cy="948308"/>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tempat-tempat umum ber PHBS di wilayah kerja puskesmas </a:t>
          </a:r>
          <a:endParaRPr sz="1400"/>
        </a:p>
        <a:p>
          <a:pPr marL="0" lvl="0" indent="0" algn="l" rtl="0">
            <a:spcBef>
              <a:spcPts val="0"/>
            </a:spcBef>
            <a:spcAft>
              <a:spcPts val="0"/>
            </a:spcAft>
            <a:buNone/>
          </a:pPr>
          <a:r>
            <a:rPr lang="en-US" sz="900">
              <a:latin typeface="Calibri"/>
              <a:ea typeface="Calibri"/>
              <a:cs typeface="Calibri"/>
              <a:sym typeface="Calibri"/>
            </a:rPr>
            <a:t>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  X   100% </a:t>
          </a:r>
          <a:endParaRPr sz="1400"/>
        </a:p>
        <a:p>
          <a:pPr marL="0" lvl="0" indent="0" algn="l" rtl="0">
            <a:spcBef>
              <a:spcPts val="0"/>
            </a:spcBef>
            <a:spcAft>
              <a:spcPts val="0"/>
            </a:spcAft>
            <a:buNone/>
          </a:pPr>
          <a:r>
            <a:rPr lang="en-US" sz="900">
              <a:latin typeface="Calibri"/>
              <a:ea typeface="Calibri"/>
              <a:cs typeface="Calibri"/>
              <a:sym typeface="Calibri"/>
            </a:rPr>
            <a:t>Jumlah tempat-tempat umum yang dibina puskesmas di wilayah kerja </a:t>
          </a:r>
          <a:endParaRPr sz="1400"/>
        </a:p>
        <a:p>
          <a:pPr marL="0" lvl="0" indent="0" algn="l" rtl="0">
            <a:spcBef>
              <a:spcPts val="0"/>
            </a:spcBef>
            <a:spcAft>
              <a:spcPts val="0"/>
            </a:spcAft>
            <a:buNone/>
          </a:pPr>
          <a:r>
            <a:rPr lang="en-US" sz="900">
              <a:latin typeface="Calibri"/>
              <a:ea typeface="Calibri"/>
              <a:cs typeface="Calibri"/>
              <a:sym typeface="Calibri"/>
            </a:rPr>
            <a:t>dalam kurun waktu 1 tahun</a:t>
          </a:r>
          <a:endParaRPr sz="900">
            <a:latin typeface="Calibri"/>
            <a:ea typeface="Calibri"/>
            <a:cs typeface="Calibri"/>
            <a:sym typeface="Calibri"/>
          </a:endParaRPr>
        </a:p>
      </xdr:txBody>
    </xdr:sp>
    <xdr:clientData fLocksWithSheet="0"/>
  </xdr:oneCellAnchor>
  <xdr:oneCellAnchor>
    <xdr:from>
      <xdr:col>4</xdr:col>
      <xdr:colOff>152400</xdr:colOff>
      <xdr:row>20</xdr:row>
      <xdr:rowOff>619125</xdr:rowOff>
    </xdr:from>
    <xdr:ext cx="3886200" cy="904875"/>
    <xdr:sp macro="" textlink="">
      <xdr:nvSpPr>
        <xdr:cNvPr id="13" name="Shape 13"/>
        <xdr:cNvSpPr txBox="1"/>
      </xdr:nvSpPr>
      <xdr:spPr>
        <a:xfrm>
          <a:off x="3403005" y="3332305"/>
          <a:ext cx="3885991" cy="895391"/>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 Jumlah sekolah ber PHBS di wilayah kerja puskesmas dalam</a:t>
          </a:r>
          <a:endParaRPr sz="1400"/>
        </a:p>
        <a:p>
          <a:pPr marL="0" lvl="0" indent="0" algn="l" rtl="0">
            <a:spcBef>
              <a:spcPts val="0"/>
            </a:spcBef>
            <a:spcAft>
              <a:spcPts val="0"/>
            </a:spcAft>
            <a:buNone/>
          </a:pPr>
          <a:r>
            <a:rPr lang="en-US" sz="900">
              <a:latin typeface="Calibri"/>
              <a:ea typeface="Calibri"/>
              <a:cs typeface="Calibri"/>
              <a:sym typeface="Calibri"/>
            </a:rPr>
            <a:t>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  X   100% </a:t>
          </a:r>
          <a:endParaRPr sz="1400"/>
        </a:p>
        <a:p>
          <a:pPr marL="0" lvl="0" indent="0" algn="l" rtl="0">
            <a:spcBef>
              <a:spcPts val="0"/>
            </a:spcBef>
            <a:spcAft>
              <a:spcPts val="0"/>
            </a:spcAft>
            <a:buNone/>
          </a:pPr>
          <a:r>
            <a:rPr lang="en-US" sz="900">
              <a:latin typeface="Calibri"/>
              <a:ea typeface="Calibri"/>
              <a:cs typeface="Calibri"/>
              <a:sym typeface="Calibri"/>
            </a:rPr>
            <a:t>Jumlah sekolah di wilayah kerja puskesmas dalam kurun waktu 1 tahun</a:t>
          </a:r>
          <a:endParaRPr sz="900">
            <a:latin typeface="Calibri"/>
            <a:ea typeface="Calibri"/>
            <a:cs typeface="Calibri"/>
            <a:sym typeface="Calibri"/>
          </a:endParaRPr>
        </a:p>
      </xdr:txBody>
    </xdr:sp>
    <xdr:clientData fLocksWithSheet="0"/>
  </xdr:oneCellAnchor>
  <xdr:oneCellAnchor>
    <xdr:from>
      <xdr:col>4</xdr:col>
      <xdr:colOff>114300</xdr:colOff>
      <xdr:row>21</xdr:row>
      <xdr:rowOff>428625</xdr:rowOff>
    </xdr:from>
    <xdr:ext cx="4086225" cy="809625"/>
    <xdr:sp macro="" textlink="">
      <xdr:nvSpPr>
        <xdr:cNvPr id="14" name="Shape 14"/>
        <xdr:cNvSpPr txBox="1"/>
      </xdr:nvSpPr>
      <xdr:spPr>
        <a:xfrm>
          <a:off x="3307459" y="3378564"/>
          <a:ext cx="4077083" cy="802873"/>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penyuluhan kelompok dimasyarakat Rw atau posyandu </a:t>
          </a:r>
          <a:endParaRPr sz="1400"/>
        </a:p>
        <a:p>
          <a:pPr marL="0" lvl="0" indent="0" algn="l" rtl="0">
            <a:spcBef>
              <a:spcPts val="0"/>
            </a:spcBef>
            <a:spcAft>
              <a:spcPts val="0"/>
            </a:spcAft>
            <a:buNone/>
          </a:pPr>
          <a:r>
            <a:rPr lang="en-US" sz="900">
              <a:latin typeface="Calibri"/>
              <a:ea typeface="Calibri"/>
              <a:cs typeface="Calibri"/>
              <a:sym typeface="Calibri"/>
            </a:rPr>
            <a:t>di wilayah kerja puskesmas dalam kurun waktu satu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  X   100% </a:t>
          </a:r>
          <a:endParaRPr sz="1400"/>
        </a:p>
        <a:p>
          <a:pPr marL="0" lvl="0" indent="0" algn="l" rtl="0">
            <a:spcBef>
              <a:spcPts val="0"/>
            </a:spcBef>
            <a:spcAft>
              <a:spcPts val="0"/>
            </a:spcAft>
            <a:buNone/>
          </a:pPr>
          <a:r>
            <a:rPr lang="en-US" sz="900">
              <a:latin typeface="Calibri"/>
              <a:ea typeface="Calibri"/>
              <a:cs typeface="Calibri"/>
              <a:sym typeface="Calibri"/>
            </a:rPr>
            <a:t>Jumlah RW/ Posyandu yang ada di wilayah kerja puskesmas  </a:t>
          </a:r>
          <a:endParaRPr sz="1400"/>
        </a:p>
        <a:p>
          <a:pPr marL="0" lvl="0" indent="0" algn="l" rtl="0">
            <a:spcBef>
              <a:spcPts val="0"/>
            </a:spcBef>
            <a:spcAft>
              <a:spcPts val="0"/>
            </a:spcAft>
            <a:buNone/>
          </a:pPr>
          <a:r>
            <a:rPr lang="en-US" sz="900">
              <a:latin typeface="Calibri"/>
              <a:ea typeface="Calibri"/>
              <a:cs typeface="Calibri"/>
              <a:sym typeface="Calibri"/>
            </a:rPr>
            <a:t>dalam kurun waktu 1 tahun</a:t>
          </a:r>
          <a:endParaRPr sz="900">
            <a:latin typeface="Calibri"/>
            <a:ea typeface="Calibri"/>
            <a:cs typeface="Calibri"/>
            <a:sym typeface="Calibri"/>
          </a:endParaRPr>
        </a:p>
      </xdr:txBody>
    </xdr:sp>
    <xdr:clientData fLocksWithSheet="0"/>
  </xdr:oneCellAnchor>
  <xdr:oneCellAnchor>
    <xdr:from>
      <xdr:col>4</xdr:col>
      <xdr:colOff>123825</xdr:colOff>
      <xdr:row>22</xdr:row>
      <xdr:rowOff>171450</xdr:rowOff>
    </xdr:from>
    <xdr:ext cx="3800475" cy="771525"/>
    <xdr:sp macro="" textlink="">
      <xdr:nvSpPr>
        <xdr:cNvPr id="15" name="Shape 15"/>
        <xdr:cNvSpPr txBox="1"/>
      </xdr:nvSpPr>
      <xdr:spPr>
        <a:xfrm>
          <a:off x="3447349" y="3398974"/>
          <a:ext cx="3797303" cy="762052"/>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pembinaan UKS di Tingkat SD/sederajat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lnSpc>
              <a:spcPct val="88888"/>
            </a:lnSpc>
            <a:spcBef>
              <a:spcPts val="0"/>
            </a:spcBef>
            <a:spcAft>
              <a:spcPts val="0"/>
            </a:spcAft>
            <a:buNone/>
          </a:pPr>
          <a:r>
            <a:rPr lang="en-US" sz="900" b="0" i="0" u="none" strike="noStrike">
              <a:solidFill>
                <a:srgbClr val="000000"/>
              </a:solidFill>
              <a:latin typeface="Calibri"/>
              <a:ea typeface="Calibri"/>
              <a:cs typeface="Calibri"/>
              <a:sym typeface="Calibri"/>
            </a:rPr>
            <a:t> ------------------------------------------------------------------------------------- -------  X   100% </a:t>
          </a:r>
          <a:endParaRPr sz="1400"/>
        </a:p>
        <a:p>
          <a:pPr marL="0" lvl="0" indent="0" algn="l" rtl="0">
            <a:lnSpc>
              <a:spcPct val="100000"/>
            </a:lnSpc>
            <a:spcBef>
              <a:spcPts val="0"/>
            </a:spcBef>
            <a:spcAft>
              <a:spcPts val="0"/>
            </a:spcAft>
            <a:buNone/>
          </a:pPr>
          <a:r>
            <a:rPr lang="en-US" sz="900">
              <a:latin typeface="Calibri"/>
              <a:ea typeface="Calibri"/>
              <a:cs typeface="Calibri"/>
              <a:sym typeface="Calibri"/>
            </a:rPr>
            <a:t>   Jumlah seluruh SD.sederajat di wilayah kerja puskesmas dalam kurun waktu 1 tahun</a:t>
          </a:r>
          <a:endParaRPr sz="900">
            <a:latin typeface="Calibri"/>
            <a:ea typeface="Calibri"/>
            <a:cs typeface="Calibri"/>
            <a:sym typeface="Calibri"/>
          </a:endParaRPr>
        </a:p>
      </xdr:txBody>
    </xdr:sp>
    <xdr:clientData fLocksWithSheet="0"/>
  </xdr:oneCellAnchor>
  <xdr:oneCellAnchor>
    <xdr:from>
      <xdr:col>4</xdr:col>
      <xdr:colOff>38100</xdr:colOff>
      <xdr:row>23</xdr:row>
      <xdr:rowOff>238125</xdr:rowOff>
    </xdr:from>
    <xdr:ext cx="4019550" cy="800100"/>
    <xdr:sp macro="" textlink="">
      <xdr:nvSpPr>
        <xdr:cNvPr id="16" name="Shape 16"/>
        <xdr:cNvSpPr txBox="1"/>
      </xdr:nvSpPr>
      <xdr:spPr>
        <a:xfrm>
          <a:off x="3336514" y="3382667"/>
          <a:ext cx="4018973" cy="794666"/>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pembinaan UKS di Tingkat SMP/sederajat di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lnSpc>
              <a:spcPct val="88888"/>
            </a:lnSpc>
            <a:spcBef>
              <a:spcPts val="0"/>
            </a:spcBef>
            <a:spcAft>
              <a:spcPts val="0"/>
            </a:spcAft>
            <a:buNone/>
          </a:pPr>
          <a:r>
            <a:rPr lang="en-US" sz="900" b="0" i="0" u="none" strike="noStrike">
              <a:solidFill>
                <a:srgbClr val="000000"/>
              </a:solidFill>
              <a:latin typeface="Calibri"/>
              <a:ea typeface="Calibri"/>
              <a:cs typeface="Calibri"/>
              <a:sym typeface="Calibri"/>
            </a:rPr>
            <a:t> ------------------------------------------------------------------------------------- -------  X   100% </a:t>
          </a:r>
          <a:endParaRPr sz="1400"/>
        </a:p>
        <a:p>
          <a:pPr marL="0" lvl="0" indent="0" algn="l" rtl="0">
            <a:lnSpc>
              <a:spcPct val="100000"/>
            </a:lnSpc>
            <a:spcBef>
              <a:spcPts val="0"/>
            </a:spcBef>
            <a:spcAft>
              <a:spcPts val="0"/>
            </a:spcAft>
            <a:buNone/>
          </a:pPr>
          <a:r>
            <a:rPr lang="en-US" sz="900">
              <a:latin typeface="Calibri"/>
              <a:ea typeface="Calibri"/>
              <a:cs typeface="Calibri"/>
              <a:sym typeface="Calibri"/>
            </a:rPr>
            <a:t>   Jumlah seluruh SMP.sederajat di wilayah kerja puskesmas dalam kurun waktu 1 tahun</a:t>
          </a:r>
          <a:endParaRPr sz="900">
            <a:latin typeface="Calibri"/>
            <a:ea typeface="Calibri"/>
            <a:cs typeface="Calibri"/>
            <a:sym typeface="Calibri"/>
          </a:endParaRPr>
        </a:p>
      </xdr:txBody>
    </xdr:sp>
    <xdr:clientData fLocksWithSheet="0"/>
  </xdr:oneCellAnchor>
  <xdr:oneCellAnchor>
    <xdr:from>
      <xdr:col>4</xdr:col>
      <xdr:colOff>57150</xdr:colOff>
      <xdr:row>24</xdr:row>
      <xdr:rowOff>219075</xdr:rowOff>
    </xdr:from>
    <xdr:ext cx="3800475" cy="876300"/>
    <xdr:sp macro="" textlink="">
      <xdr:nvSpPr>
        <xdr:cNvPr id="17" name="Shape 17"/>
        <xdr:cNvSpPr txBox="1"/>
      </xdr:nvSpPr>
      <xdr:spPr>
        <a:xfrm>
          <a:off x="3447419" y="3343777"/>
          <a:ext cx="3797162" cy="872446"/>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pembinaan UKS di Tingkat SMA/sederajat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  X   100% </a:t>
          </a:r>
          <a:endParaRPr sz="1400"/>
        </a:p>
        <a:p>
          <a:pPr marL="0" lvl="0" indent="0" algn="l" rtl="0">
            <a:spcBef>
              <a:spcPts val="0"/>
            </a:spcBef>
            <a:spcAft>
              <a:spcPts val="0"/>
            </a:spcAft>
            <a:buNone/>
          </a:pPr>
          <a:r>
            <a:rPr lang="en-US" sz="900">
              <a:latin typeface="Calibri"/>
              <a:ea typeface="Calibri"/>
              <a:cs typeface="Calibri"/>
              <a:sym typeface="Calibri"/>
            </a:rPr>
            <a:t>   Jumlah seluruh SMA sederajat di wilayah kerja puskesmas dalam kurun waktu 1 tahun</a:t>
          </a:r>
          <a:endParaRPr sz="900">
            <a:latin typeface="Calibri"/>
            <a:ea typeface="Calibri"/>
            <a:cs typeface="Calibri"/>
            <a:sym typeface="Calibri"/>
          </a:endParaRPr>
        </a:p>
      </xdr:txBody>
    </xdr:sp>
    <xdr:clientData fLocksWithSheet="0"/>
  </xdr:oneCellAnchor>
  <xdr:oneCellAnchor>
    <xdr:from>
      <xdr:col>4</xdr:col>
      <xdr:colOff>57150</xdr:colOff>
      <xdr:row>26</xdr:row>
      <xdr:rowOff>371475</xdr:rowOff>
    </xdr:from>
    <xdr:ext cx="3829050" cy="657225"/>
    <xdr:sp macro="" textlink="">
      <xdr:nvSpPr>
        <xdr:cNvPr id="18" name="Shape 18"/>
        <xdr:cNvSpPr txBox="1"/>
      </xdr:nvSpPr>
      <xdr:spPr>
        <a:xfrm>
          <a:off x="3436238" y="3456150"/>
          <a:ext cx="3819525" cy="6477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rumah tangga dengan akses terhadap fasilitas sanitasi yang layak (jamban sehat) di suatu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rumah tangga  di suatu wilayah dalam kurun waktu 1 tahun</a:t>
          </a:r>
          <a:endParaRPr sz="1400"/>
        </a:p>
      </xdr:txBody>
    </xdr:sp>
    <xdr:clientData fLocksWithSheet="0"/>
  </xdr:oneCellAnchor>
  <xdr:oneCellAnchor>
    <xdr:from>
      <xdr:col>4</xdr:col>
      <xdr:colOff>57150</xdr:colOff>
      <xdr:row>27</xdr:row>
      <xdr:rowOff>523875</xdr:rowOff>
    </xdr:from>
    <xdr:ext cx="3981450" cy="781050"/>
    <xdr:sp macro="" textlink="">
      <xdr:nvSpPr>
        <xdr:cNvPr id="19" name="Shape 19"/>
        <xdr:cNvSpPr txBox="1"/>
      </xdr:nvSpPr>
      <xdr:spPr>
        <a:xfrm>
          <a:off x="3355275" y="3394238"/>
          <a:ext cx="3981450" cy="7715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rumah tangga dengan akses terhadap air minum yang layak di wilayah kerja puskesmas dalam kurun waktu -----------------------------------------------------------------------------------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rumah tangga  di suatu wilayah pada periode yang sama  </a:t>
          </a:r>
          <a:endParaRPr sz="1400"/>
        </a:p>
      </xdr:txBody>
    </xdr:sp>
    <xdr:clientData fLocksWithSheet="0"/>
  </xdr:oneCellAnchor>
  <xdr:oneCellAnchor>
    <xdr:from>
      <xdr:col>4</xdr:col>
      <xdr:colOff>38100</xdr:colOff>
      <xdr:row>28</xdr:row>
      <xdr:rowOff>95250</xdr:rowOff>
    </xdr:from>
    <xdr:ext cx="4038600" cy="733425"/>
    <xdr:sp macro="" textlink="">
      <xdr:nvSpPr>
        <xdr:cNvPr id="20" name="Shape 20"/>
        <xdr:cNvSpPr txBox="1"/>
      </xdr:nvSpPr>
      <xdr:spPr>
        <a:xfrm>
          <a:off x="3331463" y="3418050"/>
          <a:ext cx="4029075" cy="7239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kelurahan yang melaksanakan STBM di wilayah purkesmas dalam kurun waktu 1 tahun                                                                                                             -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kelurahan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47625</xdr:colOff>
      <xdr:row>29</xdr:row>
      <xdr:rowOff>619125</xdr:rowOff>
    </xdr:from>
    <xdr:ext cx="4057650" cy="828675"/>
    <xdr:sp macro="" textlink="">
      <xdr:nvSpPr>
        <xdr:cNvPr id="21" name="Shape 21"/>
        <xdr:cNvSpPr txBox="1"/>
      </xdr:nvSpPr>
      <xdr:spPr>
        <a:xfrm>
          <a:off x="3321938" y="3370425"/>
          <a:ext cx="4048125" cy="8191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90000"/>
            </a:lnSpc>
            <a:spcBef>
              <a:spcPts val="0"/>
            </a:spcBef>
            <a:spcAft>
              <a:spcPts val="0"/>
            </a:spcAft>
            <a:buNone/>
          </a:pPr>
          <a:r>
            <a:rPr lang="en-US" sz="900" b="0" i="0" u="none" strike="noStrike">
              <a:solidFill>
                <a:srgbClr val="000000"/>
              </a:solidFill>
              <a:latin typeface="Calibri"/>
              <a:ea typeface="Calibri"/>
              <a:cs typeface="Calibri"/>
              <a:sym typeface="Calibri"/>
            </a:rPr>
            <a:t>Jumlah TTU </a:t>
          </a:r>
          <a:r>
            <a:rPr lang="en-US" sz="1000" b="0" i="0">
              <a:latin typeface="Calibri"/>
              <a:ea typeface="Calibri"/>
              <a:cs typeface="Calibri"/>
              <a:sym typeface="Calibri"/>
            </a:rPr>
            <a:t> yang dilaksanakan IKL </a:t>
          </a:r>
          <a:r>
            <a:rPr lang="en-US" sz="900" b="0" i="0" u="none" strike="noStrike">
              <a:solidFill>
                <a:srgbClr val="000000"/>
              </a:solidFill>
              <a:latin typeface="Calibri"/>
              <a:ea typeface="Calibri"/>
              <a:cs typeface="Calibri"/>
              <a:sym typeface="Calibri"/>
            </a:rPr>
            <a:t>di Wiiayah Puskemas   dalam kurun waktu 1 tahun</a:t>
          </a:r>
          <a:endParaRPr sz="1400"/>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----------------------------------------------------------------------------------------x 100%</a:t>
          </a:r>
          <a:endParaRPr sz="1400"/>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jumlah TTU yang ada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123825</xdr:colOff>
      <xdr:row>30</xdr:row>
      <xdr:rowOff>323850</xdr:rowOff>
    </xdr:from>
    <xdr:ext cx="3876675" cy="781050"/>
    <xdr:sp macro="" textlink="">
      <xdr:nvSpPr>
        <xdr:cNvPr id="22" name="Shape 22"/>
        <xdr:cNvSpPr txBox="1"/>
      </xdr:nvSpPr>
      <xdr:spPr>
        <a:xfrm>
          <a:off x="3412425" y="3394238"/>
          <a:ext cx="3867150" cy="7715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TPM </a:t>
          </a:r>
          <a:r>
            <a:rPr lang="en-US" sz="1000" b="0" i="0">
              <a:latin typeface="Calibri"/>
              <a:ea typeface="Calibri"/>
              <a:cs typeface="Calibri"/>
              <a:sym typeface="Calibri"/>
            </a:rPr>
            <a:t>yang dilaksanakan IKL </a:t>
          </a:r>
          <a:r>
            <a:rPr lang="en-US" sz="900" b="0" i="0" u="none" strike="noStrike">
              <a:solidFill>
                <a:srgbClr val="000000"/>
              </a:solidFill>
              <a:latin typeface="Calibri"/>
              <a:ea typeface="Calibri"/>
              <a:cs typeface="Calibri"/>
              <a:sym typeface="Calibri"/>
            </a:rPr>
            <a:t>di Wiiayah Puskemas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TTU yang ada diwilayah Puskesmas dalam kurun waktu 1 tahun</a:t>
          </a:r>
          <a:endParaRPr sz="1400"/>
        </a:p>
      </xdr:txBody>
    </xdr:sp>
    <xdr:clientData fLocksWithSheet="0"/>
  </xdr:oneCellAnchor>
  <xdr:oneCellAnchor>
    <xdr:from>
      <xdr:col>4</xdr:col>
      <xdr:colOff>0</xdr:colOff>
      <xdr:row>31</xdr:row>
      <xdr:rowOff>76200</xdr:rowOff>
    </xdr:from>
    <xdr:ext cx="3905250" cy="914400"/>
    <xdr:sp macro="" textlink="">
      <xdr:nvSpPr>
        <xdr:cNvPr id="23" name="Shape 23"/>
        <xdr:cNvSpPr txBox="1"/>
      </xdr:nvSpPr>
      <xdr:spPr>
        <a:xfrm>
          <a:off x="3393375" y="3327563"/>
          <a:ext cx="3905250" cy="9048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Sarana Air Minum yang </a:t>
          </a:r>
          <a:r>
            <a:rPr lang="en-US" sz="1000" b="0" i="0">
              <a:latin typeface="Calibri"/>
              <a:ea typeface="Calibri"/>
              <a:cs typeface="Calibri"/>
              <a:sym typeface="Calibri"/>
            </a:rPr>
            <a:t>dilaksanakan IKL  </a:t>
          </a:r>
          <a:r>
            <a:rPr lang="en-US" sz="900" b="0" i="0" u="none" strike="noStrike">
              <a:solidFill>
                <a:srgbClr val="000000"/>
              </a:solidFill>
              <a:latin typeface="Calibri"/>
              <a:ea typeface="Calibri"/>
              <a:cs typeface="Calibri"/>
              <a:sym typeface="Calibri"/>
            </a:rPr>
            <a:t>di Wiiayah Puskemas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Sarana  Air Minum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76200</xdr:colOff>
      <xdr:row>32</xdr:row>
      <xdr:rowOff>638175</xdr:rowOff>
    </xdr:from>
    <xdr:ext cx="3895725" cy="819150"/>
    <xdr:sp macro="" textlink="">
      <xdr:nvSpPr>
        <xdr:cNvPr id="24" name="Shape 24"/>
        <xdr:cNvSpPr txBox="1"/>
      </xdr:nvSpPr>
      <xdr:spPr>
        <a:xfrm>
          <a:off x="3402900" y="3375188"/>
          <a:ext cx="3886200" cy="8096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Jumlah Rumah tangga yang dilaksanakan IKL di Wiiayah Puskemas  dalam kurun waktu 1 tahun</a:t>
          </a:r>
          <a:endParaRPr sz="1400"/>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 x 100%</a:t>
          </a:r>
          <a:endParaRPr sz="1400"/>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1.000 Rumah tangga yang ada diwilayah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33</xdr:row>
      <xdr:rowOff>0</xdr:rowOff>
    </xdr:from>
    <xdr:ext cx="3867150" cy="942975"/>
    <xdr:sp macro="" textlink="">
      <xdr:nvSpPr>
        <xdr:cNvPr id="25" name="Shape 25"/>
        <xdr:cNvSpPr txBox="1"/>
      </xdr:nvSpPr>
      <xdr:spPr>
        <a:xfrm>
          <a:off x="3417188" y="3313275"/>
          <a:ext cx="3857625" cy="9334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pasien yang menderita penyakit dan atau gangguan kesehatan yang diakibatkan oleh faktor risiko lingkungan yang diberikan konseling baik di dalam atau luar gedung di wilayah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180 pasien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6</xdr:col>
      <xdr:colOff>66675</xdr:colOff>
      <xdr:row>36</xdr:row>
      <xdr:rowOff>371475</xdr:rowOff>
    </xdr:from>
    <xdr:ext cx="3857625" cy="695325"/>
    <xdr:sp macro="" textlink="">
      <xdr:nvSpPr>
        <xdr:cNvPr id="26" name="Shape 26"/>
        <xdr:cNvSpPr txBox="1"/>
      </xdr:nvSpPr>
      <xdr:spPr>
        <a:xfrm>
          <a:off x="3421950" y="3437100"/>
          <a:ext cx="3848100" cy="6858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ibu hamil yang mendapatkan pelayanan antenatal K1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ibu hamil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76200</xdr:colOff>
      <xdr:row>37</xdr:row>
      <xdr:rowOff>352425</xdr:rowOff>
    </xdr:from>
    <xdr:ext cx="3876675" cy="685800"/>
    <xdr:sp macro="" textlink="">
      <xdr:nvSpPr>
        <xdr:cNvPr id="27" name="Shape 27"/>
        <xdr:cNvSpPr txBox="1"/>
      </xdr:nvSpPr>
      <xdr:spPr>
        <a:xfrm>
          <a:off x="3412425" y="3437100"/>
          <a:ext cx="3867150" cy="6858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ibu hamil yang mendapatkan pelayanan antenatal K4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ibu hamil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76200</xdr:colOff>
      <xdr:row>40</xdr:row>
      <xdr:rowOff>238125</xdr:rowOff>
    </xdr:from>
    <xdr:ext cx="3895725" cy="809625"/>
    <xdr:sp macro="" textlink="">
      <xdr:nvSpPr>
        <xdr:cNvPr id="28" name="Shape 28"/>
        <xdr:cNvSpPr txBox="1"/>
      </xdr:nvSpPr>
      <xdr:spPr>
        <a:xfrm>
          <a:off x="3402900" y="3379950"/>
          <a:ext cx="3886200" cy="8001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Jumlah Ibu bersalin yang ditolong oleh tenaga kesehatan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lnSpc>
              <a:spcPct val="110000"/>
            </a:lnSpc>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Jumlah sasaran ibu bersalin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41</xdr:row>
      <xdr:rowOff>0</xdr:rowOff>
    </xdr:from>
    <xdr:ext cx="3876675" cy="819150"/>
    <xdr:sp macro="" textlink="">
      <xdr:nvSpPr>
        <xdr:cNvPr id="29" name="Shape 29"/>
        <xdr:cNvSpPr txBox="1"/>
      </xdr:nvSpPr>
      <xdr:spPr>
        <a:xfrm>
          <a:off x="3412425" y="3375188"/>
          <a:ext cx="3867150" cy="8096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komplikasi kebidanan yang mendapatkan penanganan definitif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20 % jumlah sasaran  ibu hamil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43</xdr:row>
      <xdr:rowOff>0</xdr:rowOff>
    </xdr:from>
    <xdr:ext cx="3876675" cy="819150"/>
    <xdr:sp macro="" textlink="">
      <xdr:nvSpPr>
        <xdr:cNvPr id="30" name="Shape 30"/>
        <xdr:cNvSpPr txBox="1"/>
      </xdr:nvSpPr>
      <xdr:spPr>
        <a:xfrm>
          <a:off x="3412425" y="3375188"/>
          <a:ext cx="3867150" cy="8096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Jumlah ibu hamil yang  melahirkan di fasilitas kesehatan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lnSpc>
              <a:spcPct val="110000"/>
            </a:lnSpc>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Jumlah sasaran  ibu bersalin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42</xdr:row>
      <xdr:rowOff>0</xdr:rowOff>
    </xdr:from>
    <xdr:ext cx="3876675" cy="790575"/>
    <xdr:sp macro="" textlink="">
      <xdr:nvSpPr>
        <xdr:cNvPr id="31" name="Shape 31"/>
        <xdr:cNvSpPr txBox="1"/>
      </xdr:nvSpPr>
      <xdr:spPr>
        <a:xfrm>
          <a:off x="3412425" y="3389475"/>
          <a:ext cx="3867150" cy="7810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Jumlah ibu nifas yang telah memperoleh 3 kali pelayanan  nifas sesuai standardi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lnSpc>
              <a:spcPct val="110000"/>
            </a:lnSpc>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Jumlah sasaran ibu bersalin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44</xdr:row>
      <xdr:rowOff>428625</xdr:rowOff>
    </xdr:from>
    <xdr:ext cx="3876675" cy="742950"/>
    <xdr:sp macro="" textlink="">
      <xdr:nvSpPr>
        <xdr:cNvPr id="32" name="Shape 32"/>
        <xdr:cNvSpPr txBox="1"/>
      </xdr:nvSpPr>
      <xdr:spPr>
        <a:xfrm>
          <a:off x="3412425" y="3413288"/>
          <a:ext cx="3867150" cy="7334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bayi baru lahir yang telah memperoleh pelayanan sesuai standar pada 6-48 jam setelah lahir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bayi baru lahir  seluruh bayi di wilayah kerja puskesmas   dalam kurun waktu 1 tahun</a:t>
          </a:r>
          <a:r>
            <a:rPr lang="en-US" sz="900" b="0" i="0" u="none" strike="noStrike">
              <a:solidFill>
                <a:srgbClr val="FF0000"/>
              </a:solidFill>
              <a:latin typeface="Calibri"/>
              <a:ea typeface="Calibri"/>
              <a:cs typeface="Calibri"/>
              <a:sym typeface="Calibri"/>
            </a:rPr>
            <a:t>                                                                                                                      </a:t>
          </a:r>
          <a:endParaRPr sz="900" b="0" i="0" u="none" strike="noStrike">
            <a:solidFill>
              <a:srgbClr val="FF0000"/>
            </a:solidFill>
            <a:latin typeface="Calibri"/>
            <a:ea typeface="Calibri"/>
            <a:cs typeface="Calibri"/>
            <a:sym typeface="Calibri"/>
          </a:endParaRPr>
        </a:p>
      </xdr:txBody>
    </xdr:sp>
    <xdr:clientData fLocksWithSheet="0"/>
  </xdr:oneCellAnchor>
  <xdr:oneCellAnchor>
    <xdr:from>
      <xdr:col>3</xdr:col>
      <xdr:colOff>3124200</xdr:colOff>
      <xdr:row>45</xdr:row>
      <xdr:rowOff>1352550</xdr:rowOff>
    </xdr:from>
    <xdr:ext cx="3876675" cy="847725"/>
    <xdr:sp macro="" textlink="">
      <xdr:nvSpPr>
        <xdr:cNvPr id="33" name="Shape 33"/>
        <xdr:cNvSpPr txBox="1"/>
      </xdr:nvSpPr>
      <xdr:spPr>
        <a:xfrm>
          <a:off x="3412425" y="3360900"/>
          <a:ext cx="3867150" cy="8382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Jumlah bayi baru lahir  yang telah  memperoleh 3 kali  pelayanan  sesuai standar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lnSpc>
              <a:spcPct val="110000"/>
            </a:lnSpc>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Jumlah sasaran bayi baru lahir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47</xdr:row>
      <xdr:rowOff>0</xdr:rowOff>
    </xdr:from>
    <xdr:ext cx="3876675" cy="866775"/>
    <xdr:sp macro="" textlink="">
      <xdr:nvSpPr>
        <xdr:cNvPr id="34" name="Shape 34"/>
        <xdr:cNvSpPr txBox="1"/>
      </xdr:nvSpPr>
      <xdr:spPr>
        <a:xfrm>
          <a:off x="3412425" y="3351375"/>
          <a:ext cx="3867150" cy="8572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bayi baru lahir dengan komplikasi yang ditangani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15 % jumlah sasaran  bayi  baru lahir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51</xdr:row>
      <xdr:rowOff>0</xdr:rowOff>
    </xdr:from>
    <xdr:ext cx="3876675" cy="1057275"/>
    <xdr:sp macro="" textlink="">
      <xdr:nvSpPr>
        <xdr:cNvPr id="35" name="Shape 35"/>
        <xdr:cNvSpPr txBox="1"/>
      </xdr:nvSpPr>
      <xdr:spPr>
        <a:xfrm>
          <a:off x="3412425" y="3256125"/>
          <a:ext cx="3867150" cy="10477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usia 0-59 bulan 29 hari yang diukur panjang badan/tinggi badan minimal 2 kali setahun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a:solidFill>
                <a:srgbClr val="000000"/>
              </a:solidFill>
              <a:latin typeface="Calibri"/>
              <a:ea typeface="Calibri"/>
              <a:cs typeface="Calibri"/>
              <a:sym typeface="Calibri"/>
            </a:rPr>
            <a:t>Jumlah sasaran balita usia 0-59 bulan 29 hari di wilayah kerja puskesmas </a:t>
          </a:r>
          <a:endParaRPr sz="900">
            <a:solidFill>
              <a:srgbClr val="000000"/>
            </a:solidFill>
          </a:endParaRPr>
        </a:p>
        <a:p>
          <a:pPr marL="0" lvl="0" indent="0" algn="l" rtl="0">
            <a:spcBef>
              <a:spcPts val="0"/>
            </a:spcBef>
            <a:spcAft>
              <a:spcPts val="0"/>
            </a:spcAft>
            <a:buNone/>
          </a:pPr>
          <a:r>
            <a:rPr lang="en-US" sz="900" b="0" i="0">
              <a:solidFill>
                <a:srgbClr val="000000"/>
              </a:solidFill>
              <a:latin typeface="Calibri"/>
              <a:ea typeface="Calibri"/>
              <a:cs typeface="Calibri"/>
              <a:sym typeface="Calibri"/>
            </a:rPr>
            <a:t>dalam kurun waktu 1 tahun</a:t>
          </a:r>
          <a:r>
            <a:rPr lang="en-US" sz="1100" b="0" i="0">
              <a:solidFill>
                <a:srgbClr val="000000"/>
              </a:solidFill>
              <a:latin typeface="Calibri"/>
              <a:ea typeface="Calibri"/>
              <a:cs typeface="Calibri"/>
              <a:sym typeface="Calibri"/>
            </a:rPr>
            <a:t>                                                                                                                         </a:t>
          </a:r>
          <a:endParaRPr sz="900">
            <a:solidFill>
              <a:srgbClr val="000000"/>
            </a:solidFill>
          </a:endParaRPr>
        </a:p>
      </xdr:txBody>
    </xdr:sp>
    <xdr:clientData fLocksWithSheet="0"/>
  </xdr:oneCellAnchor>
  <xdr:oneCellAnchor>
    <xdr:from>
      <xdr:col>4</xdr:col>
      <xdr:colOff>0</xdr:colOff>
      <xdr:row>53</xdr:row>
      <xdr:rowOff>0</xdr:rowOff>
    </xdr:from>
    <xdr:ext cx="3914775" cy="847725"/>
    <xdr:sp macro="" textlink="">
      <xdr:nvSpPr>
        <xdr:cNvPr id="36" name="Shape 36"/>
        <xdr:cNvSpPr txBox="1"/>
      </xdr:nvSpPr>
      <xdr:spPr>
        <a:xfrm>
          <a:off x="3393375" y="3360900"/>
          <a:ext cx="3905250" cy="8382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sakit usia 2-59 bulan 29 hari yang  berkunjung ke Puskesmas dan mendapat pelayanan MTBS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balita sakit usia </a:t>
          </a:r>
          <a:r>
            <a:rPr lang="en-US" sz="900" b="0" i="0">
              <a:solidFill>
                <a:srgbClr val="000000"/>
              </a:solidFill>
              <a:latin typeface="Calibri"/>
              <a:ea typeface="Calibri"/>
              <a:cs typeface="Calibri"/>
              <a:sym typeface="Calibri"/>
            </a:rPr>
            <a:t>2-59 bulan 29 hari yang berkunjung ke puskesmas</a:t>
          </a:r>
          <a:r>
            <a:rPr lang="en-US" sz="900" b="0" i="0" u="none" strike="noStrike">
              <a:solidFill>
                <a:srgbClr val="000000"/>
              </a:solidFill>
              <a:latin typeface="Calibri"/>
              <a:ea typeface="Calibri"/>
              <a:cs typeface="Calibri"/>
              <a:sym typeface="Calibri"/>
            </a:rPr>
            <a:t>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54</xdr:row>
      <xdr:rowOff>0</xdr:rowOff>
    </xdr:from>
    <xdr:ext cx="3876675" cy="752475"/>
    <xdr:sp macro="" textlink="">
      <xdr:nvSpPr>
        <xdr:cNvPr id="37" name="Shape 37"/>
        <xdr:cNvSpPr txBox="1"/>
      </xdr:nvSpPr>
      <xdr:spPr>
        <a:xfrm>
          <a:off x="3412425" y="3408525"/>
          <a:ext cx="3867150" cy="7429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Kelurahan yang melaksanakan kelas ibu balita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kelurahan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47625</xdr:colOff>
      <xdr:row>56</xdr:row>
      <xdr:rowOff>85725</xdr:rowOff>
    </xdr:from>
    <xdr:ext cx="3876675" cy="876300"/>
    <xdr:sp macro="" textlink="">
      <xdr:nvSpPr>
        <xdr:cNvPr id="38" name="Shape 38"/>
        <xdr:cNvSpPr txBox="1"/>
      </xdr:nvSpPr>
      <xdr:spPr>
        <a:xfrm>
          <a:off x="3412425" y="3346613"/>
          <a:ext cx="3867150" cy="8667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peserta didik baru kelas 1, 7 dan 10 yang mendapatkan pemeriksaan kesehatan diwilayah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peserta didik baru kelas 1, 7, dan 10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76200</xdr:colOff>
      <xdr:row>57</xdr:row>
      <xdr:rowOff>123825</xdr:rowOff>
    </xdr:from>
    <xdr:ext cx="3886200" cy="847725"/>
    <xdr:sp macro="" textlink="">
      <xdr:nvSpPr>
        <xdr:cNvPr id="39" name="Shape 39"/>
        <xdr:cNvSpPr txBox="1"/>
      </xdr:nvSpPr>
      <xdr:spPr>
        <a:xfrm>
          <a:off x="3407663" y="3360900"/>
          <a:ext cx="3876675" cy="8382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anak pada usia pendidikan dasar yang memperoleh pelayanan kesehatan sesuai standar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anak pada usia pendidikan dasar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85725</xdr:colOff>
      <xdr:row>60</xdr:row>
      <xdr:rowOff>381000</xdr:rowOff>
    </xdr:from>
    <xdr:ext cx="3971925" cy="609600"/>
    <xdr:sp macro="" textlink="">
      <xdr:nvSpPr>
        <xdr:cNvPr id="40" name="Shape 40"/>
        <xdr:cNvSpPr txBox="1"/>
      </xdr:nvSpPr>
      <xdr:spPr>
        <a:xfrm>
          <a:off x="3364800" y="3475200"/>
          <a:ext cx="3962400" cy="6096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akseptor KB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PUS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66675</xdr:colOff>
      <xdr:row>68</xdr:row>
      <xdr:rowOff>85725</xdr:rowOff>
    </xdr:from>
    <xdr:ext cx="3895725" cy="923925"/>
    <xdr:sp macro="" textlink="">
      <xdr:nvSpPr>
        <xdr:cNvPr id="42" name="Shape 42"/>
        <xdr:cNvSpPr txBox="1"/>
      </xdr:nvSpPr>
      <xdr:spPr>
        <a:xfrm>
          <a:off x="3402900" y="3322800"/>
          <a:ext cx="3886200" cy="9144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bayi lahir hidup yang mendapatkan IMD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85% dari jumlah bayi lahir hidup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70</xdr:row>
      <xdr:rowOff>352425</xdr:rowOff>
    </xdr:from>
    <xdr:ext cx="3886200" cy="1028700"/>
    <xdr:sp macro="" textlink="">
      <xdr:nvSpPr>
        <xdr:cNvPr id="43" name="Shape 43"/>
        <xdr:cNvSpPr txBox="1"/>
      </xdr:nvSpPr>
      <xdr:spPr>
        <a:xfrm>
          <a:off x="3407663" y="3270413"/>
          <a:ext cx="3876675" cy="10191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bayi 0-6 bulan yang mendapatkan ASI Eksklusif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bayi 0-6 bulan yang direcall di wilayah kerja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123825</xdr:colOff>
      <xdr:row>77</xdr:row>
      <xdr:rowOff>238125</xdr:rowOff>
    </xdr:from>
    <xdr:ext cx="3867150" cy="866775"/>
    <xdr:sp macro="" textlink="">
      <xdr:nvSpPr>
        <xdr:cNvPr id="45" name="Shape 45"/>
        <xdr:cNvSpPr txBox="1"/>
      </xdr:nvSpPr>
      <xdr:spPr>
        <a:xfrm>
          <a:off x="3417188" y="3351375"/>
          <a:ext cx="3857625" cy="8572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yang naik berat badannya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balita  yang ditimbang  -(balita tidak ditimbang bulan lalu+balita baru)di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152400</xdr:colOff>
      <xdr:row>83</xdr:row>
      <xdr:rowOff>904875</xdr:rowOff>
    </xdr:from>
    <xdr:ext cx="3876675" cy="876300"/>
    <xdr:sp macro="" textlink="">
      <xdr:nvSpPr>
        <xdr:cNvPr id="46" name="Shape 46"/>
        <xdr:cNvSpPr txBox="1"/>
      </xdr:nvSpPr>
      <xdr:spPr>
        <a:xfrm>
          <a:off x="3412425" y="3346613"/>
          <a:ext cx="3867150" cy="8667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yang mempunyai buku KIA/KMS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balita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76200</xdr:colOff>
      <xdr:row>38</xdr:row>
      <xdr:rowOff>209550</xdr:rowOff>
    </xdr:from>
    <xdr:ext cx="3886200" cy="685800"/>
    <xdr:sp macro="" textlink="">
      <xdr:nvSpPr>
        <xdr:cNvPr id="47" name="Shape 47"/>
        <xdr:cNvSpPr txBox="1"/>
      </xdr:nvSpPr>
      <xdr:spPr>
        <a:xfrm>
          <a:off x="3407663" y="3437100"/>
          <a:ext cx="3876675" cy="6858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ibu hamil yang mendapatkan pelayanan antenatal K6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ibu hamil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39</xdr:row>
      <xdr:rowOff>219075</xdr:rowOff>
    </xdr:from>
    <xdr:ext cx="3886200" cy="800100"/>
    <xdr:sp macro="" textlink="">
      <xdr:nvSpPr>
        <xdr:cNvPr id="48" name="Shape 48"/>
        <xdr:cNvSpPr txBox="1"/>
      </xdr:nvSpPr>
      <xdr:spPr>
        <a:xfrm>
          <a:off x="3407663" y="3384713"/>
          <a:ext cx="3876675" cy="7905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Jumlah deteksi faktor resiko oleh masyarakat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lnSpc>
              <a:spcPct val="110000"/>
            </a:lnSpc>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Jumlah 20 % sasaran ibu hamil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38100</xdr:colOff>
      <xdr:row>47</xdr:row>
      <xdr:rowOff>1485900</xdr:rowOff>
    </xdr:from>
    <xdr:ext cx="3876675" cy="933450"/>
    <xdr:sp macro="" textlink="">
      <xdr:nvSpPr>
        <xdr:cNvPr id="49" name="Shape 49"/>
        <xdr:cNvSpPr txBox="1"/>
      </xdr:nvSpPr>
      <xdr:spPr>
        <a:xfrm>
          <a:off x="3412425" y="3318038"/>
          <a:ext cx="3867150" cy="9239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bayi usia 29 hari-11 bulan 29 hari yang mendapatkan pelayanan kesehatan minimal 4 kali sesuai standar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bayi usia 29 hari-11 bulan 29 hari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3</xdr:col>
      <xdr:colOff>3114675</xdr:colOff>
      <xdr:row>48</xdr:row>
      <xdr:rowOff>1733550</xdr:rowOff>
    </xdr:from>
    <xdr:ext cx="3876675" cy="923925"/>
    <xdr:sp macro="" textlink="">
      <xdr:nvSpPr>
        <xdr:cNvPr id="50" name="Shape 50"/>
        <xdr:cNvSpPr txBox="1"/>
      </xdr:nvSpPr>
      <xdr:spPr>
        <a:xfrm>
          <a:off x="3412425" y="3322800"/>
          <a:ext cx="3867150" cy="9144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usia 12-59 bulan 29 hari yang memperoleh pelayanan balita sesuai standar di wilayah kerja puskesmas dalam kurun waktu satu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balita usia 12-59 bulan 29 hari di wilayah kerja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52</xdr:row>
      <xdr:rowOff>0</xdr:rowOff>
    </xdr:from>
    <xdr:ext cx="3886200" cy="819150"/>
    <xdr:sp macro="" textlink="">
      <xdr:nvSpPr>
        <xdr:cNvPr id="51" name="Shape 51"/>
        <xdr:cNvSpPr txBox="1"/>
      </xdr:nvSpPr>
      <xdr:spPr>
        <a:xfrm>
          <a:off x="3407663" y="3375188"/>
          <a:ext cx="3876675" cy="8096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usia 0-72 bulan yang dipantau perkembangannya</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minimal 2 kali setahun di wilayah kerja puskesmas dalam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a:t>
          </a:r>
          <a:r>
            <a:rPr lang="en-US" sz="900" b="0" i="0">
              <a:solidFill>
                <a:srgbClr val="000000"/>
              </a:solidFill>
              <a:latin typeface="Calibri"/>
              <a:ea typeface="Calibri"/>
              <a:cs typeface="Calibri"/>
              <a:sym typeface="Calibri"/>
            </a:rPr>
            <a:t>balita usia 0-72 bulan </a:t>
          </a:r>
          <a:r>
            <a:rPr lang="en-US" sz="900" b="0" i="0" u="none" strike="noStrike">
              <a:solidFill>
                <a:srgbClr val="000000"/>
              </a:solidFill>
              <a:latin typeface="Calibri"/>
              <a:ea typeface="Calibri"/>
              <a:cs typeface="Calibri"/>
              <a:sym typeface="Calibri"/>
            </a:rPr>
            <a:t>di wilayah kerja puskesmas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91</xdr:row>
      <xdr:rowOff>923925</xdr:rowOff>
    </xdr:from>
    <xdr:ext cx="3886200" cy="628650"/>
    <xdr:sp macro="" textlink="">
      <xdr:nvSpPr>
        <xdr:cNvPr id="53" name="Shape 53"/>
        <xdr:cNvSpPr txBox="1"/>
      </xdr:nvSpPr>
      <xdr:spPr>
        <a:xfrm>
          <a:off x="3407663" y="3470438"/>
          <a:ext cx="3876675" cy="6191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remaja putri yang mendapat TTD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remaja putri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152400</xdr:colOff>
      <xdr:row>95</xdr:row>
      <xdr:rowOff>561975</xdr:rowOff>
    </xdr:from>
    <xdr:ext cx="3876675" cy="1019175"/>
    <xdr:sp macro="" textlink="">
      <xdr:nvSpPr>
        <xdr:cNvPr id="54" name="Shape 54"/>
        <xdr:cNvSpPr txBox="1"/>
      </xdr:nvSpPr>
      <xdr:spPr>
        <a:xfrm>
          <a:off x="3412425" y="3275175"/>
          <a:ext cx="3867150" cy="10096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Ibu hamil KEK yang mendapatkan makanan tambahan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ibu hamil KEK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180975</xdr:colOff>
      <xdr:row>102</xdr:row>
      <xdr:rowOff>104775</xdr:rowOff>
    </xdr:from>
    <xdr:ext cx="3609975" cy="752475"/>
    <xdr:sp macro="" textlink="">
      <xdr:nvSpPr>
        <xdr:cNvPr id="56" name="Shape 56"/>
        <xdr:cNvSpPr txBox="1"/>
      </xdr:nvSpPr>
      <xdr:spPr>
        <a:xfrm>
          <a:off x="3545775" y="3408525"/>
          <a:ext cx="3600450" cy="7429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orang terduga TBC yang mendapatkan pelayanan TBC</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sesuai standar  di fasyankes dalam kurun waktu satu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orang terduga TBC yang ada di wilayah kerja pada</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kurun waktu satu tahun yang sama</a:t>
          </a:r>
          <a:endParaRPr sz="1400"/>
        </a:p>
      </xdr:txBody>
    </xdr:sp>
    <xdr:clientData fLocksWithSheet="0"/>
  </xdr:oneCellAnchor>
  <xdr:oneCellAnchor>
    <xdr:from>
      <xdr:col>4</xdr:col>
      <xdr:colOff>171450</xdr:colOff>
      <xdr:row>103</xdr:row>
      <xdr:rowOff>66675</xdr:rowOff>
    </xdr:from>
    <xdr:ext cx="3648075" cy="952500"/>
    <xdr:sp macro="" textlink="">
      <xdr:nvSpPr>
        <xdr:cNvPr id="57" name="Shape 57"/>
        <xdr:cNvSpPr txBox="1"/>
      </xdr:nvSpPr>
      <xdr:spPr>
        <a:xfrm>
          <a:off x="3526725" y="3303750"/>
          <a:ext cx="3638550" cy="9525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semua kasus TB yang diobati dan dilaporkan di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Perkiraan jumlah semua kasus TB di wilayah kerja puskesmas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dalam kurun waktu 1 tahun</a:t>
          </a:r>
          <a:endParaRPr sz="1400"/>
        </a:p>
      </xdr:txBody>
    </xdr:sp>
    <xdr:clientData fLocksWithSheet="0"/>
  </xdr:oneCellAnchor>
  <xdr:oneCellAnchor>
    <xdr:from>
      <xdr:col>4</xdr:col>
      <xdr:colOff>161925</xdr:colOff>
      <xdr:row>104</xdr:row>
      <xdr:rowOff>85725</xdr:rowOff>
    </xdr:from>
    <xdr:ext cx="3619500" cy="847725"/>
    <xdr:sp macro="" textlink="">
      <xdr:nvSpPr>
        <xdr:cNvPr id="58" name="Shape 58"/>
        <xdr:cNvSpPr txBox="1"/>
      </xdr:nvSpPr>
      <xdr:spPr>
        <a:xfrm>
          <a:off x="3536250" y="3360900"/>
          <a:ext cx="3619500" cy="8382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semua kasus TB yang sembuh dan pengobatan lengkap di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semua kasus TB yang diobati dan dilaporkan diwilayah kerja puskesmas dalam kurun waktu 1 tahun</a:t>
          </a:r>
          <a:endParaRPr sz="1400"/>
        </a:p>
      </xdr:txBody>
    </xdr:sp>
    <xdr:clientData fLocksWithSheet="0"/>
  </xdr:oneCellAnchor>
  <xdr:oneCellAnchor>
    <xdr:from>
      <xdr:col>4</xdr:col>
      <xdr:colOff>180975</xdr:colOff>
      <xdr:row>105</xdr:row>
      <xdr:rowOff>114300</xdr:rowOff>
    </xdr:from>
    <xdr:ext cx="3952875" cy="1028700"/>
    <xdr:sp macro="" textlink="">
      <xdr:nvSpPr>
        <xdr:cNvPr id="59" name="Shape 59"/>
        <xdr:cNvSpPr txBox="1"/>
      </xdr:nvSpPr>
      <xdr:spPr>
        <a:xfrm>
          <a:off x="3374325" y="3270413"/>
          <a:ext cx="3943350" cy="10191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0000"/>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orang dengan risiko terinfeksi HIV yang mendapatkan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pelayanan sesuai standar di wilayah kerja puskesmas dalam kurun waktu satu tahun </a:t>
          </a:r>
          <a:endParaRPr sz="900" b="0" i="0" u="none" strike="noStrike">
            <a:solidFill>
              <a:srgbClr val="000000"/>
            </a:solidFill>
            <a:latin typeface="Calibri"/>
            <a:ea typeface="Calibri"/>
            <a:cs typeface="Calibri"/>
            <a:sym typeface="Calibri"/>
          </a:endParaRPr>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Jumlah orang dengan risiko terinfeksi HIV di wilayah kerja puskesmas pada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kurun waktu satu tahun yang sama</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123825</xdr:colOff>
      <xdr:row>107</xdr:row>
      <xdr:rowOff>85725</xdr:rowOff>
    </xdr:from>
    <xdr:ext cx="3619500" cy="952500"/>
    <xdr:sp macro="" textlink="">
      <xdr:nvSpPr>
        <xdr:cNvPr id="60" name="Shape 60"/>
        <xdr:cNvSpPr txBox="1"/>
      </xdr:nvSpPr>
      <xdr:spPr>
        <a:xfrm>
          <a:off x="3536250" y="3308513"/>
          <a:ext cx="3619500" cy="9429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000">
              <a:latin typeface="Calibri"/>
              <a:ea typeface="Calibri"/>
              <a:cs typeface="Calibri"/>
              <a:sym typeface="Calibri"/>
            </a:rPr>
            <a:t>Jumlah kasus pneumonia balita yang ditemukan di wilayah kerja puskesmas dalam kurun waktu 1 tahun </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1000">
              <a:latin typeface="Calibri"/>
              <a:ea typeface="Calibri"/>
              <a:cs typeface="Calibri"/>
              <a:sym typeface="Calibri"/>
            </a:rPr>
            <a:t>Jumlah perkiraan kasus pneumonia balita di puskesmas dalam waktu 1 tahun</a:t>
          </a:r>
          <a:endParaRPr sz="10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123825</xdr:colOff>
      <xdr:row>108</xdr:row>
      <xdr:rowOff>104775</xdr:rowOff>
    </xdr:from>
    <xdr:ext cx="3619500" cy="1085850"/>
    <xdr:sp macro="" textlink="">
      <xdr:nvSpPr>
        <xdr:cNvPr id="61" name="Shape 61"/>
        <xdr:cNvSpPr txBox="1"/>
      </xdr:nvSpPr>
      <xdr:spPr>
        <a:xfrm>
          <a:off x="3536250" y="3241838"/>
          <a:ext cx="3619500" cy="10763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Jumlah Penderita Diare Semua Umur Dilayani di puskesmas</a:t>
          </a:r>
          <a:endParaRPr sz="1400"/>
        </a:p>
        <a:p>
          <a:pPr marL="0" lvl="0" indent="0" algn="l" rtl="0">
            <a:spcBef>
              <a:spcPts val="0"/>
            </a:spcBef>
            <a:spcAft>
              <a:spcPts val="0"/>
            </a:spcAft>
            <a:buNone/>
          </a:pPr>
          <a:r>
            <a:rPr lang="en-US" sz="1000">
              <a:latin typeface="Calibri"/>
              <a:ea typeface="Calibri"/>
              <a:cs typeface="Calibri"/>
              <a:sym typeface="Calibri"/>
            </a:rPr>
            <a:t>    Dalam 1 Tahun</a:t>
          </a:r>
          <a:endParaRPr sz="1000">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a:t>
          </a:r>
          <a:r>
            <a:rPr lang="en-US" sz="1000">
              <a:latin typeface="Calibri"/>
              <a:ea typeface="Calibri"/>
              <a:cs typeface="Calibri"/>
              <a:sym typeface="Calibri"/>
            </a:rPr>
            <a:t>Target Penemuan Penderita Diare Semua Umur di wilayah kerja </a:t>
          </a:r>
          <a:endParaRPr sz="1400"/>
        </a:p>
        <a:p>
          <a:pPr marL="0" lvl="0" indent="0" algn="l" rtl="0">
            <a:spcBef>
              <a:spcPts val="0"/>
            </a:spcBef>
            <a:spcAft>
              <a:spcPts val="0"/>
            </a:spcAft>
            <a:buNone/>
          </a:pPr>
          <a:r>
            <a:rPr lang="en-US" sz="1000">
              <a:latin typeface="Calibri"/>
              <a:ea typeface="Calibri"/>
              <a:cs typeface="Calibri"/>
              <a:sym typeface="Calibri"/>
            </a:rPr>
            <a:t>    puskesmas 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152400</xdr:colOff>
      <xdr:row>109</xdr:row>
      <xdr:rowOff>228600</xdr:rowOff>
    </xdr:from>
    <xdr:ext cx="3619500" cy="533400"/>
    <xdr:sp macro="" textlink="">
      <xdr:nvSpPr>
        <xdr:cNvPr id="62" name="Shape 62"/>
        <xdr:cNvSpPr txBox="1"/>
      </xdr:nvSpPr>
      <xdr:spPr>
        <a:xfrm>
          <a:off x="3536250" y="3518063"/>
          <a:ext cx="3619500" cy="5238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Jumlah LROA di Fasyankes dalam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Jumlah LRO di Fasyankes dalam 1 tahun yang sama</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180975</xdr:colOff>
      <xdr:row>110</xdr:row>
      <xdr:rowOff>133350</xdr:rowOff>
    </xdr:from>
    <xdr:ext cx="3733800" cy="819150"/>
    <xdr:sp macro="" textlink="">
      <xdr:nvSpPr>
        <xdr:cNvPr id="63" name="Shape 63"/>
        <xdr:cNvSpPr txBox="1"/>
      </xdr:nvSpPr>
      <xdr:spPr>
        <a:xfrm>
          <a:off x="3483863" y="3375188"/>
          <a:ext cx="3724275" cy="8096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ibu hamil yang dites Hepatitis B sesuai standar</a:t>
          </a:r>
          <a:endParaRPr sz="1400"/>
        </a:p>
        <a:p>
          <a:pPr marL="0" lvl="0" indent="0" algn="l" rtl="0">
            <a:spcBef>
              <a:spcPts val="0"/>
            </a:spcBef>
            <a:spcAft>
              <a:spcPts val="0"/>
            </a:spcAft>
            <a:buNone/>
          </a:pPr>
          <a:r>
            <a:rPr lang="en-US" sz="900">
              <a:latin typeface="Calibri"/>
              <a:ea typeface="Calibri"/>
              <a:cs typeface="Calibri"/>
              <a:sym typeface="Calibri"/>
            </a:rPr>
            <a:t>   di fasyankes dalam kurun waktu satu tahun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sasaran ibu hamil yang ada di wilayah kerja pada </a:t>
          </a:r>
          <a:endParaRPr sz="1400"/>
        </a:p>
        <a:p>
          <a:pPr marL="0" lvl="0" indent="0" algn="l" rtl="0">
            <a:spcBef>
              <a:spcPts val="0"/>
            </a:spcBef>
            <a:spcAft>
              <a:spcPts val="0"/>
            </a:spcAft>
            <a:buNone/>
          </a:pPr>
          <a:r>
            <a:rPr lang="en-US" sz="900">
              <a:latin typeface="Calibri"/>
              <a:ea typeface="Calibri"/>
              <a:cs typeface="Calibri"/>
              <a:sym typeface="Calibri"/>
            </a:rPr>
            <a:t>   kurun waktu satu tahun yang sama</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180975</xdr:colOff>
      <xdr:row>111</xdr:row>
      <xdr:rowOff>76200</xdr:rowOff>
    </xdr:from>
    <xdr:ext cx="3733800" cy="790575"/>
    <xdr:sp macro="" textlink="">
      <xdr:nvSpPr>
        <xdr:cNvPr id="64" name="Shape 64"/>
        <xdr:cNvSpPr txBox="1"/>
      </xdr:nvSpPr>
      <xdr:spPr>
        <a:xfrm>
          <a:off x="3483863" y="3389475"/>
          <a:ext cx="3724275" cy="7810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kontak dari penderita Kusta yang dilakukan</a:t>
          </a:r>
          <a:endParaRPr sz="1400"/>
        </a:p>
        <a:p>
          <a:pPr marL="0" lvl="0" indent="0" algn="l" rtl="0">
            <a:spcBef>
              <a:spcPts val="0"/>
            </a:spcBef>
            <a:spcAft>
              <a:spcPts val="0"/>
            </a:spcAft>
            <a:buNone/>
          </a:pPr>
          <a:r>
            <a:rPr lang="en-US" sz="900">
              <a:latin typeface="Calibri"/>
              <a:ea typeface="Calibri"/>
              <a:cs typeface="Calibri"/>
              <a:sym typeface="Calibri"/>
            </a:rPr>
            <a:t>   pemeriksaan sesuai standar di Fasyankes</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seluruh kontak penderita Kusta, minimal 20 kontak</a:t>
          </a:r>
          <a:endParaRPr sz="1400"/>
        </a:p>
        <a:p>
          <a:pPr marL="0" lvl="0" indent="0" algn="l" rtl="0">
            <a:spcBef>
              <a:spcPts val="0"/>
            </a:spcBef>
            <a:spcAft>
              <a:spcPts val="0"/>
            </a:spcAft>
            <a:buNone/>
          </a:pPr>
          <a:r>
            <a:rPr lang="en-US" sz="900">
              <a:latin typeface="Calibri"/>
              <a:ea typeface="Calibri"/>
              <a:cs typeface="Calibri"/>
              <a:sym typeface="Calibri"/>
            </a:rPr>
            <a:t>   untuk 1 penderita Kusta pada kurun waktu satu tahun yang sama</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112</xdr:row>
      <xdr:rowOff>104775</xdr:rowOff>
    </xdr:from>
    <xdr:ext cx="3619500" cy="809625"/>
    <xdr:sp macro="" textlink="">
      <xdr:nvSpPr>
        <xdr:cNvPr id="65" name="Shape 65"/>
        <xdr:cNvSpPr txBox="1"/>
      </xdr:nvSpPr>
      <xdr:spPr>
        <a:xfrm>
          <a:off x="3536250" y="3379950"/>
          <a:ext cx="3619500" cy="8001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penderita Kusta yang dilakukan </a:t>
          </a:r>
          <a:endParaRPr sz="1400"/>
        </a:p>
        <a:p>
          <a:pPr marL="0" lvl="0" indent="0" algn="l" rtl="0">
            <a:spcBef>
              <a:spcPts val="0"/>
            </a:spcBef>
            <a:spcAft>
              <a:spcPts val="0"/>
            </a:spcAft>
            <a:buNone/>
          </a:pPr>
          <a:r>
            <a:rPr lang="en-US" sz="900">
              <a:latin typeface="Calibri"/>
              <a:ea typeface="Calibri"/>
              <a:cs typeface="Calibri"/>
              <a:sym typeface="Calibri"/>
            </a:rPr>
            <a:t>   Pemeriksaan Fungsi Syaraf sesuai standar di Fasyankes</a:t>
          </a:r>
          <a:r>
            <a:rPr lang="en-US" sz="900" b="0" i="0" u="none" strike="noStrike">
              <a:solidFill>
                <a:srgbClr val="000000"/>
              </a:solidFill>
              <a:latin typeface="Calibri"/>
              <a:ea typeface="Calibri"/>
              <a:cs typeface="Calibri"/>
              <a:sym typeface="Calibri"/>
            </a:rPr>
            <a:t>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X   100% </a:t>
          </a:r>
          <a:endParaRPr sz="1400"/>
        </a:p>
        <a:p>
          <a:pPr marL="0" lvl="0" indent="0" algn="l" rtl="0">
            <a:spcBef>
              <a:spcPts val="0"/>
            </a:spcBef>
            <a:spcAft>
              <a:spcPts val="0"/>
            </a:spcAft>
            <a:buNone/>
          </a:pPr>
          <a:r>
            <a:rPr lang="en-US" sz="900">
              <a:latin typeface="Calibri"/>
              <a:ea typeface="Calibri"/>
              <a:cs typeface="Calibri"/>
              <a:sym typeface="Calibri"/>
            </a:rPr>
            <a:t>   Jumlah seluruh penderita Kusta pada kurun waktu </a:t>
          </a:r>
          <a:endParaRPr sz="1400"/>
        </a:p>
        <a:p>
          <a:pPr marL="0" lvl="0" indent="0" algn="l" rtl="0">
            <a:spcBef>
              <a:spcPts val="0"/>
            </a:spcBef>
            <a:spcAft>
              <a:spcPts val="0"/>
            </a:spcAft>
            <a:buNone/>
          </a:pPr>
          <a:r>
            <a:rPr lang="en-US" sz="900">
              <a:latin typeface="Calibri"/>
              <a:ea typeface="Calibri"/>
              <a:cs typeface="Calibri"/>
              <a:sym typeface="Calibri"/>
            </a:rPr>
            <a:t>   satu tahun yang sama</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161925</xdr:colOff>
      <xdr:row>113</xdr:row>
      <xdr:rowOff>66675</xdr:rowOff>
    </xdr:from>
    <xdr:ext cx="4057650" cy="1304925"/>
    <xdr:sp macro="" textlink="">
      <xdr:nvSpPr>
        <xdr:cNvPr id="66" name="Shape 66"/>
        <xdr:cNvSpPr txBox="1"/>
      </xdr:nvSpPr>
      <xdr:spPr>
        <a:xfrm>
          <a:off x="3321938" y="3132300"/>
          <a:ext cx="4048125" cy="12954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rumah/ bangunan yang tidak ditemukan adanya jentik nyamuk (negatif) pada pengamatan radius 100 m  dari rumah penderita DBD di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X   100% </a:t>
          </a:r>
          <a:endParaRPr sz="1400"/>
        </a:p>
        <a:p>
          <a:pPr marL="0" lvl="0" indent="0" algn="l" rtl="0">
            <a:spcBef>
              <a:spcPts val="0"/>
            </a:spcBef>
            <a:spcAft>
              <a:spcPts val="0"/>
            </a:spcAft>
            <a:buNone/>
          </a:pPr>
          <a:r>
            <a:rPr lang="en-US" sz="900">
              <a:latin typeface="Calibri"/>
              <a:ea typeface="Calibri"/>
              <a:cs typeface="Calibri"/>
              <a:sym typeface="Calibri"/>
            </a:rPr>
            <a:t>   Jumlah seluruh rumah/ bangunan yang dilakukan pengamatan </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pada radius 100 m dari rumah penderita DBD yang ada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di wilayah kerja dalam kurun waktu satu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115</xdr:row>
      <xdr:rowOff>123825</xdr:rowOff>
    </xdr:from>
    <xdr:ext cx="3619500" cy="809625"/>
    <xdr:sp macro="" textlink="">
      <xdr:nvSpPr>
        <xdr:cNvPr id="67" name="Shape 67"/>
        <xdr:cNvSpPr txBox="1"/>
      </xdr:nvSpPr>
      <xdr:spPr>
        <a:xfrm>
          <a:off x="3536250" y="3379950"/>
          <a:ext cx="3619500" cy="8001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kasus kronis Filariasis yang dilakukan tata laksana</a:t>
          </a:r>
          <a:endParaRPr sz="1400"/>
        </a:p>
        <a:p>
          <a:pPr marL="0" lvl="0" indent="0" algn="l" rtl="0">
            <a:spcBef>
              <a:spcPts val="0"/>
            </a:spcBef>
            <a:spcAft>
              <a:spcPts val="0"/>
            </a:spcAft>
            <a:buNone/>
          </a:pPr>
          <a:r>
            <a:rPr lang="en-US" sz="900">
              <a:latin typeface="Calibri"/>
              <a:ea typeface="Calibri"/>
              <a:cs typeface="Calibri"/>
              <a:sym typeface="Calibri"/>
            </a:rPr>
            <a:t>   perawatan sesuai standar oleh Fasyankes</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seluruh kasus kronis Filariasis di wilayah kerja puskemas </a:t>
          </a:r>
          <a:endParaRPr sz="900">
            <a:latin typeface="Calibri"/>
            <a:ea typeface="Calibri"/>
            <a:cs typeface="Calibri"/>
            <a:sym typeface="Calibri"/>
          </a:endParaRPr>
        </a:p>
        <a:p>
          <a:pPr marL="0" lvl="0" indent="0" algn="l" rtl="0">
            <a:spcBef>
              <a:spcPts val="0"/>
            </a:spcBef>
            <a:spcAft>
              <a:spcPts val="0"/>
            </a:spcAft>
            <a:buNone/>
          </a:pPr>
          <a:r>
            <a:rPr lang="en-US" sz="900">
              <a:latin typeface="Calibri"/>
              <a:ea typeface="Calibri"/>
              <a:cs typeface="Calibri"/>
              <a:sym typeface="Calibri"/>
            </a:rPr>
            <a:t>   pada kurun waktu satu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219075</xdr:colOff>
      <xdr:row>117</xdr:row>
      <xdr:rowOff>257175</xdr:rowOff>
    </xdr:from>
    <xdr:ext cx="3667125" cy="885825"/>
    <xdr:sp macro="" textlink="">
      <xdr:nvSpPr>
        <xdr:cNvPr id="68" name="Shape 68"/>
        <xdr:cNvSpPr txBox="1"/>
      </xdr:nvSpPr>
      <xdr:spPr>
        <a:xfrm>
          <a:off x="3517200" y="3341850"/>
          <a:ext cx="3657600" cy="8763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orang  </a:t>
          </a:r>
          <a:r>
            <a:rPr lang="en-US" sz="900"/>
            <a:t>usia 15–59 yang mendapat pelayanan skrining kesehatan sesuai standar di wilayah kerja puskesmas dalam kurun waktu satu tahun                  </a:t>
          </a:r>
          <a:r>
            <a:rPr lang="en-US" sz="900" b="0" i="0" u="none" strike="noStrike">
              <a:solidFill>
                <a:srgbClr val="000000"/>
              </a:solidFill>
              <a:latin typeface="Calibri"/>
              <a:ea typeface="Calibri"/>
              <a:cs typeface="Calibri"/>
              <a:sym typeface="Calibri"/>
            </a:rPr>
            <a:t>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1000" b="0" i="0">
              <a:latin typeface="Calibri"/>
              <a:ea typeface="Calibri"/>
              <a:cs typeface="Calibri"/>
              <a:sym typeface="Calibri"/>
            </a:rPr>
            <a:t>Jumlah orang  </a:t>
          </a:r>
          <a:r>
            <a:rPr lang="en-US" sz="1000">
              <a:latin typeface="Calibri"/>
              <a:ea typeface="Calibri"/>
              <a:cs typeface="Calibri"/>
              <a:sym typeface="Calibri"/>
            </a:rPr>
            <a:t>usia 15–59 tahun yang ada di wilayah kerja puskesmas dalam kurun waktu 1 tahun       </a:t>
          </a:r>
          <a:r>
            <a:rPr lang="en-US" sz="1000" b="0" i="0">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257175</xdr:colOff>
      <xdr:row>118</xdr:row>
      <xdr:rowOff>504825</xdr:rowOff>
    </xdr:from>
    <xdr:ext cx="3733800" cy="1019175"/>
    <xdr:sp macro="" textlink="">
      <xdr:nvSpPr>
        <xdr:cNvPr id="69" name="Shape 69"/>
        <xdr:cNvSpPr txBox="1"/>
      </xdr:nvSpPr>
      <xdr:spPr>
        <a:xfrm>
          <a:off x="3483863" y="3275175"/>
          <a:ext cx="3724275" cy="10096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Kelurahan di wilayah kerja puskesmas yang melaksanakan kegiatan posbindu PTM selama 1 Tahun                                                                                                      -----------------------------------------------------------------------------------   X   100%</a:t>
          </a:r>
          <a:endParaRPr sz="1400"/>
        </a:p>
        <a:p>
          <a:pPr marL="0" lvl="0" indent="0" algn="l" rtl="0">
            <a:spcBef>
              <a:spcPts val="0"/>
            </a:spcBef>
            <a:spcAft>
              <a:spcPts val="0"/>
            </a:spcAft>
            <a:buNone/>
          </a:pPr>
          <a:r>
            <a:rPr lang="en-US" sz="1000" b="0" i="0">
              <a:latin typeface="Calibri"/>
              <a:ea typeface="Calibri"/>
              <a:cs typeface="Calibri"/>
              <a:sym typeface="Calibri"/>
            </a:rPr>
            <a:t>Jumlah Kelurahan </a:t>
          </a:r>
          <a:r>
            <a:rPr lang="en-US" sz="1000">
              <a:latin typeface="Calibri"/>
              <a:ea typeface="Calibri"/>
              <a:cs typeface="Calibri"/>
              <a:sym typeface="Calibri"/>
            </a:rPr>
            <a:t>yang ada di wilayah kerja        </a:t>
          </a:r>
          <a:r>
            <a:rPr lang="en-US" sz="1000" b="0" i="0">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209550</xdr:colOff>
      <xdr:row>119</xdr:row>
      <xdr:rowOff>247650</xdr:rowOff>
    </xdr:from>
    <xdr:ext cx="3952875" cy="1143000"/>
    <xdr:sp macro="" textlink="">
      <xdr:nvSpPr>
        <xdr:cNvPr id="70" name="Shape 70"/>
        <xdr:cNvSpPr txBox="1"/>
      </xdr:nvSpPr>
      <xdr:spPr>
        <a:xfrm>
          <a:off x="3374325" y="3213263"/>
          <a:ext cx="3943350" cy="11334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a:t>Jumlah penderita hipertensi usia ≥15 tahun di dalam wilayah kerjanya yang mendapatkan pelayanan kesehatan sesuai standar dalam kurun waktu satu tahun   </a:t>
          </a:r>
          <a:endParaRPr sz="1400"/>
        </a:p>
        <a:p>
          <a:pPr marL="0" lvl="0" indent="0" algn="l" rtl="0">
            <a:lnSpc>
              <a:spcPct val="111111"/>
            </a:lnSpc>
            <a:spcBef>
              <a:spcPts val="0"/>
            </a:spcBef>
            <a:spcAft>
              <a:spcPts val="0"/>
            </a:spcAft>
            <a:buNone/>
          </a:pPr>
          <a:r>
            <a:rPr lang="en-US" sz="900"/>
            <a:t> </a:t>
          </a:r>
          <a:endParaRPr sz="900" b="0" i="0" u="none" strike="noStrike">
            <a:solidFill>
              <a:srgbClr val="000000"/>
            </a:solidFill>
            <a:latin typeface="Calibri"/>
            <a:ea typeface="Calibri"/>
            <a:cs typeface="Calibri"/>
            <a:sym typeface="Calibri"/>
          </a:endParaRPr>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--------------------------------------------------------------------------------------------x100%</a:t>
          </a:r>
          <a:endParaRPr sz="1400"/>
        </a:p>
        <a:p>
          <a:pPr marL="0" lvl="0" indent="0" algn="l" rtl="0">
            <a:lnSpc>
              <a:spcPct val="111111"/>
            </a:lnSpc>
            <a:spcBef>
              <a:spcPts val="0"/>
            </a:spcBef>
            <a:spcAft>
              <a:spcPts val="0"/>
            </a:spcAft>
            <a:buNone/>
          </a:pPr>
          <a:endParaRPr sz="900" b="0" i="0" u="none" strike="noStrike">
            <a:solidFill>
              <a:srgbClr val="000000"/>
            </a:solidFill>
            <a:latin typeface="Calibri"/>
            <a:ea typeface="Calibri"/>
            <a:cs typeface="Calibri"/>
            <a:sym typeface="Calibri"/>
          </a:endParaRPr>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Jum</a:t>
          </a:r>
          <a:r>
            <a:rPr lang="en-US" sz="900"/>
            <a:t>lah estimasi penderita hipertensi usia ≥15 tahun yang berada di dalam wilayah kerjannya berdasarkan angka prevalensi kab/kota dalam kurun waktu satu tahun yang sama.</a:t>
          </a:r>
          <a:r>
            <a:rPr lang="en-US" sz="9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4</xdr:col>
      <xdr:colOff>219075</xdr:colOff>
      <xdr:row>120</xdr:row>
      <xdr:rowOff>371475</xdr:rowOff>
    </xdr:from>
    <xdr:ext cx="3905250" cy="1219200"/>
    <xdr:sp macro="" textlink="">
      <xdr:nvSpPr>
        <xdr:cNvPr id="71" name="Shape 71"/>
        <xdr:cNvSpPr txBox="1"/>
      </xdr:nvSpPr>
      <xdr:spPr>
        <a:xfrm>
          <a:off x="3398138" y="3175163"/>
          <a:ext cx="3895725" cy="12096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a:t>Jumlah penderita Diabetes usia ≥15 tahun di dalam wilayah kerjanya yang mendapatkan pelayanan kesehatan sesuai standar dalam kurun waktu satu tahun    </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---------------------------------------------------------------------------------------------------x100% jum</a:t>
          </a:r>
          <a:r>
            <a:rPr lang="en-US" sz="900"/>
            <a:t>lah estimasi penderita diabetes usia ≥15 tahun yang berada di dalam wilayah kerjannya berdasarkan angka prevalensi kab/kota dalam kurun waktu satu tahun yang sama.</a:t>
          </a:r>
          <a:r>
            <a:rPr lang="en-US" sz="9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4</xdr:col>
      <xdr:colOff>238125</xdr:colOff>
      <xdr:row>121</xdr:row>
      <xdr:rowOff>219075</xdr:rowOff>
    </xdr:from>
    <xdr:ext cx="3952875" cy="971550"/>
    <xdr:sp macro="" textlink="">
      <xdr:nvSpPr>
        <xdr:cNvPr id="72" name="Shape 72"/>
        <xdr:cNvSpPr txBox="1"/>
      </xdr:nvSpPr>
      <xdr:spPr>
        <a:xfrm>
          <a:off x="3374325" y="3298988"/>
          <a:ext cx="3943350" cy="9620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t>Jumlah ODGJ berat di wilayah kerja Kab/Kota yang mendapatkan pelayanan kesehatan jiwa sesuai standar dalam kurun waktu satu tahun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----------------------------------------------------------------------------------x100%</a:t>
          </a:r>
          <a:endParaRPr sz="1400"/>
        </a:p>
        <a:p>
          <a:pPr marL="0" lvl="0" indent="0" algn="l" rtl="0">
            <a:spcBef>
              <a:spcPts val="0"/>
            </a:spcBef>
            <a:spcAft>
              <a:spcPts val="0"/>
            </a:spcAft>
            <a:buNone/>
          </a:pPr>
          <a:r>
            <a:rPr lang="en-US" sz="900"/>
            <a:t>Jumlah ODGJ berat berdasarkan proyeksi di wilayah kerja Kab/Kota dalam kurun waktu satu tahun yang sama.</a:t>
          </a:r>
          <a:r>
            <a:rPr lang="en-US" sz="9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4</xdr:col>
      <xdr:colOff>152400</xdr:colOff>
      <xdr:row>122</xdr:row>
      <xdr:rowOff>123825</xdr:rowOff>
    </xdr:from>
    <xdr:ext cx="3971925" cy="962025"/>
    <xdr:sp macro="" textlink="">
      <xdr:nvSpPr>
        <xdr:cNvPr id="73" name="Shape 73"/>
        <xdr:cNvSpPr txBox="1"/>
      </xdr:nvSpPr>
      <xdr:spPr>
        <a:xfrm>
          <a:off x="3364800" y="3303750"/>
          <a:ext cx="3962400" cy="9525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t>Jumlah penderita pasung yang dibebaskan dan mendapatkan pelayanan sesuai standar  diwilayah kerja puskesmas dalam kurun waktu 1 tahun                                                                                                                                     </a:t>
          </a:r>
          <a:r>
            <a:rPr lang="en-US" sz="900" b="0" i="0" u="none" strike="noStrike">
              <a:solidFill>
                <a:srgbClr val="000000"/>
              </a:solidFill>
              <a:latin typeface="Calibri"/>
              <a:ea typeface="Calibri"/>
              <a:cs typeface="Calibri"/>
              <a:sym typeface="Calibri"/>
            </a:rPr>
            <a:t>-------------------------------------------------------------------------------------------------------x100% </a:t>
          </a:r>
          <a:r>
            <a:rPr lang="en-US" sz="900"/>
            <a:t>Jumlah penderita pasung yang ada di wilayah kerja puskesmas dalam kurun waktu 1 tahun</a:t>
          </a:r>
          <a:r>
            <a:rPr lang="en-US" sz="9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4</xdr:col>
      <xdr:colOff>171450</xdr:colOff>
      <xdr:row>124</xdr:row>
      <xdr:rowOff>123825</xdr:rowOff>
    </xdr:from>
    <xdr:ext cx="3838575" cy="742950"/>
    <xdr:sp macro="" textlink="">
      <xdr:nvSpPr>
        <xdr:cNvPr id="74" name="Shape 74"/>
        <xdr:cNvSpPr txBox="1"/>
      </xdr:nvSpPr>
      <xdr:spPr>
        <a:xfrm>
          <a:off x="3430525" y="3410034"/>
          <a:ext cx="3830951" cy="739933"/>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bayi baru lahir  yang mendapat imunisasi HB 0 oleh petugas puskesmas/ jejaringnya dalam kurun waktu satu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sasaran bayi baru lahir  di wilayah kerja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161925</xdr:colOff>
      <xdr:row>125</xdr:row>
      <xdr:rowOff>66675</xdr:rowOff>
    </xdr:from>
    <xdr:ext cx="3838575" cy="819150"/>
    <xdr:sp macro="" textlink="">
      <xdr:nvSpPr>
        <xdr:cNvPr id="75" name="Shape 75"/>
        <xdr:cNvSpPr txBox="1"/>
      </xdr:nvSpPr>
      <xdr:spPr>
        <a:xfrm>
          <a:off x="3428912" y="3371975"/>
          <a:ext cx="3834176" cy="816051"/>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bayi baru lahir yang mendapat imunisasi BCG oleh petugas puskesmas/ jejaringnya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sasaran bayi lahir di wilayah kerja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126</xdr:row>
      <xdr:rowOff>104775</xdr:rowOff>
    </xdr:from>
    <xdr:ext cx="3962400" cy="1066800"/>
    <xdr:sp macro="" textlink="">
      <xdr:nvSpPr>
        <xdr:cNvPr id="76" name="Shape 76"/>
        <xdr:cNvSpPr txBox="1"/>
      </xdr:nvSpPr>
      <xdr:spPr>
        <a:xfrm>
          <a:off x="3366779" y="3248084"/>
          <a:ext cx="3958442" cy="1063832"/>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050" b="0" i="0">
              <a:latin typeface="Calibri"/>
              <a:ea typeface="Calibri"/>
              <a:cs typeface="Calibri"/>
              <a:sym typeface="Calibri"/>
            </a:rPr>
            <a:t>Jumlah bayi lahir hidup sd usia 1 tahun yang mendapat imunisasi DPT, HB 1,  Hib 1  oleh petugas puskesmas/ jejaringnya dalam kurun waktu 1 tahun</a:t>
          </a:r>
          <a:endParaRPr sz="105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marR="0" lvl="0" indent="0" algn="l" rtl="0">
            <a:lnSpc>
              <a:spcPct val="100000"/>
            </a:lnSpc>
            <a:spcBef>
              <a:spcPts val="0"/>
            </a:spcBef>
            <a:spcAft>
              <a:spcPts val="0"/>
            </a:spcAft>
            <a:buClr>
              <a:srgbClr val="000000"/>
            </a:buClr>
            <a:buSzPts val="900"/>
            <a:buFont typeface="Calibri"/>
            <a:buNone/>
          </a:pPr>
          <a:r>
            <a:rPr lang="en-US" sz="900" b="0" i="0" u="none" strike="noStrike">
              <a:solidFill>
                <a:srgbClr val="000000"/>
              </a:solidFill>
              <a:latin typeface="Calibri"/>
              <a:ea typeface="Calibri"/>
              <a:cs typeface="Calibri"/>
              <a:sym typeface="Calibri"/>
            </a:rPr>
            <a:t> </a:t>
          </a:r>
          <a:r>
            <a:rPr lang="en-US" sz="1000" b="0" i="0">
              <a:latin typeface="Calibri"/>
              <a:ea typeface="Calibri"/>
              <a:cs typeface="Calibri"/>
              <a:sym typeface="Calibri"/>
            </a:rPr>
            <a:t>Jumlah  seluruh sasaran bayi lahir hidup sd 1 tahun di wilayah kerja puskesmas dalam kurun waktu 1 tahun</a:t>
          </a:r>
          <a:endParaRPr sz="900"/>
        </a:p>
        <a:p>
          <a:pPr marL="0" lvl="0" indent="0" algn="l" rtl="0">
            <a:spcBef>
              <a:spcPts val="0"/>
            </a:spcBef>
            <a:spcAft>
              <a:spcPts val="0"/>
            </a:spcAft>
            <a:buNone/>
          </a:pP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76200</xdr:colOff>
      <xdr:row>127</xdr:row>
      <xdr:rowOff>114300</xdr:rowOff>
    </xdr:from>
    <xdr:ext cx="4000500" cy="1181100"/>
    <xdr:sp macro="" textlink="">
      <xdr:nvSpPr>
        <xdr:cNvPr id="77" name="Shape 77"/>
        <xdr:cNvSpPr txBox="1"/>
      </xdr:nvSpPr>
      <xdr:spPr>
        <a:xfrm>
          <a:off x="3346163" y="3191029"/>
          <a:ext cx="3999675" cy="1177942"/>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000" b="0" i="0">
              <a:latin typeface="Calibri"/>
              <a:ea typeface="Calibri"/>
              <a:cs typeface="Calibri"/>
              <a:sym typeface="Calibri"/>
            </a:rPr>
            <a:t>Jumlah bayi lahir hidup sd usia 1 tahun yang mendapat imunisasi DPT, HB 2,     Hib 2  oleh petugas puskesmas/ jejaringnya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1050" b="0" i="0">
              <a:latin typeface="Calibri"/>
              <a:ea typeface="Calibri"/>
              <a:cs typeface="Calibri"/>
              <a:sym typeface="Calibri"/>
            </a:rPr>
            <a:t>Jumlah  seluruh sasaran bayi lahir hidup dalam kurun waktu 1 tahJumlah  seluruh sasaran bayi lahir hidup sd 1 tahun di wilayah kerja puskesmas  dalam kurun waktu 1 tahun</a:t>
          </a:r>
          <a:endParaRPr sz="1050"/>
        </a:p>
      </xdr:txBody>
    </xdr:sp>
    <xdr:clientData fLocksWithSheet="0"/>
  </xdr:oneCellAnchor>
  <xdr:oneCellAnchor>
    <xdr:from>
      <xdr:col>4</xdr:col>
      <xdr:colOff>95250</xdr:colOff>
      <xdr:row>128</xdr:row>
      <xdr:rowOff>228600</xdr:rowOff>
    </xdr:from>
    <xdr:ext cx="4010025" cy="952500"/>
    <xdr:sp macro="" textlink="">
      <xdr:nvSpPr>
        <xdr:cNvPr id="78" name="Shape 78"/>
        <xdr:cNvSpPr txBox="1"/>
      </xdr:nvSpPr>
      <xdr:spPr>
        <a:xfrm>
          <a:off x="3343476" y="3305139"/>
          <a:ext cx="4005048" cy="949723"/>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000" b="0" i="0">
              <a:latin typeface="Calibri"/>
              <a:ea typeface="Calibri"/>
              <a:cs typeface="Calibri"/>
              <a:sym typeface="Calibri"/>
            </a:rPr>
            <a:t>Jumlah bayi lahir hidup sd usia 1 tahun yang mendapat imunisasi DPT, HB 3,    Hib 3  oleh petugas puskesmas/ jejaringnya dalam kurun waktu 1 tahun</a:t>
          </a:r>
          <a:r>
            <a:rPr lang="en-US" sz="900" b="0" i="0" u="none" strike="noStrike">
              <a:solidFill>
                <a:srgbClr val="000000"/>
              </a:solidFill>
              <a:latin typeface="Calibri"/>
              <a:ea typeface="Calibri"/>
              <a:cs typeface="Calibri"/>
              <a:sym typeface="Calibri"/>
            </a:rPr>
            <a:t>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1100" b="0" i="0">
              <a:latin typeface="Calibri"/>
              <a:ea typeface="Calibri"/>
              <a:cs typeface="Calibri"/>
              <a:sym typeface="Calibri"/>
            </a:rPr>
            <a:t>JJumlah  seluruh sasaran bayi lahir hidup sd 1 tahun di wilayah kerja puskesmas dalam kurun waktu 1 tahun</a:t>
          </a:r>
          <a:endParaRPr sz="900"/>
        </a:p>
      </xdr:txBody>
    </xdr:sp>
    <xdr:clientData fLocksWithSheet="0"/>
  </xdr:oneCellAnchor>
  <xdr:oneCellAnchor>
    <xdr:from>
      <xdr:col>4</xdr:col>
      <xdr:colOff>95250</xdr:colOff>
      <xdr:row>129</xdr:row>
      <xdr:rowOff>85725</xdr:rowOff>
    </xdr:from>
    <xdr:ext cx="4038600" cy="942975"/>
    <xdr:sp macro="" textlink="">
      <xdr:nvSpPr>
        <xdr:cNvPr id="79" name="Shape 79"/>
        <xdr:cNvSpPr txBox="1"/>
      </xdr:nvSpPr>
      <xdr:spPr>
        <a:xfrm>
          <a:off x="3328154" y="3309587"/>
          <a:ext cx="4035692" cy="94082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marR="0" lvl="0" indent="0" algn="l" rtl="0">
            <a:lnSpc>
              <a:spcPct val="100000"/>
            </a:lnSpc>
            <a:spcBef>
              <a:spcPts val="0"/>
            </a:spcBef>
            <a:spcAft>
              <a:spcPts val="0"/>
            </a:spcAft>
            <a:buSzPts val="1000"/>
            <a:buFont typeface="Calibri"/>
            <a:buNone/>
          </a:pPr>
          <a:r>
            <a:rPr lang="en-US" sz="1000" b="0" i="0">
              <a:latin typeface="Calibri"/>
              <a:ea typeface="Calibri"/>
              <a:cs typeface="Calibri"/>
              <a:sym typeface="Calibri"/>
            </a:rPr>
            <a:t>Jumlah bayi lahir hidup sd usia 1 tahun yang mendapat imunisasi OPV 4 oleh petugas puskesmas/ jejaringnya dalam kurun waktu 1 tahun  </a:t>
          </a:r>
          <a:endParaRPr sz="900"/>
        </a:p>
        <a:p>
          <a:pPr marL="0" lvl="0" indent="0" algn="l" rtl="0">
            <a:spcBef>
              <a:spcPts val="0"/>
            </a:spcBef>
            <a:spcAft>
              <a:spcPts val="0"/>
            </a:spcAft>
            <a:buNone/>
          </a:pP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marR="0" lvl="0" indent="0" algn="l" rtl="0">
            <a:lnSpc>
              <a:spcPct val="100000"/>
            </a:lnSpc>
            <a:spcBef>
              <a:spcPts val="0"/>
            </a:spcBef>
            <a:spcAft>
              <a:spcPts val="0"/>
            </a:spcAft>
            <a:buSzPts val="1000"/>
            <a:buFont typeface="Calibri"/>
            <a:buNone/>
          </a:pPr>
          <a:r>
            <a:rPr lang="en-US" sz="1000" b="0" i="0">
              <a:latin typeface="Calibri"/>
              <a:ea typeface="Calibri"/>
              <a:cs typeface="Calibri"/>
              <a:sym typeface="Calibri"/>
            </a:rPr>
            <a:t>Jumlah  seluruh sasaran bayi lahir hidup sd 1 tahun di wilayah kerja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130</xdr:row>
      <xdr:rowOff>95250</xdr:rowOff>
    </xdr:from>
    <xdr:ext cx="4000500" cy="962025"/>
    <xdr:sp macro="" textlink="">
      <xdr:nvSpPr>
        <xdr:cNvPr id="80" name="Shape 80"/>
        <xdr:cNvSpPr txBox="1"/>
      </xdr:nvSpPr>
      <xdr:spPr>
        <a:xfrm>
          <a:off x="3346380" y="3299132"/>
          <a:ext cx="3999241" cy="96173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100" b="0" i="0">
              <a:latin typeface="Calibri"/>
              <a:ea typeface="Calibri"/>
              <a:cs typeface="Calibri"/>
              <a:sym typeface="Calibri"/>
            </a:rPr>
            <a:t>Jumlah bayi lahir hidup sd usia 1 tahun yang mendapat imunisasi IPV oleh petugas puskesmas/ jejaringnya dalam kurun waktu 1 tahun  </a:t>
          </a:r>
          <a:endParaRPr sz="9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1100" b="0" i="0">
              <a:latin typeface="Calibri"/>
              <a:ea typeface="Calibri"/>
              <a:cs typeface="Calibri"/>
              <a:sym typeface="Calibri"/>
            </a:rPr>
            <a:t>Jumlah  seluruh sasaran bayi lahir hidup sd 1 tahun di wilayah kerja puskesmas dalam kurun waktu 1 tahun</a:t>
          </a:r>
          <a:endParaRPr sz="900"/>
        </a:p>
      </xdr:txBody>
    </xdr:sp>
    <xdr:clientData fLocksWithSheet="0"/>
  </xdr:oneCellAnchor>
  <xdr:oneCellAnchor>
    <xdr:from>
      <xdr:col>4</xdr:col>
      <xdr:colOff>0</xdr:colOff>
      <xdr:row>131</xdr:row>
      <xdr:rowOff>0</xdr:rowOff>
    </xdr:from>
    <xdr:ext cx="4000500" cy="981075"/>
    <xdr:sp macro="" textlink="">
      <xdr:nvSpPr>
        <xdr:cNvPr id="81" name="Shape 81"/>
        <xdr:cNvSpPr txBox="1"/>
      </xdr:nvSpPr>
      <xdr:spPr>
        <a:xfrm>
          <a:off x="3346871" y="3293442"/>
          <a:ext cx="3998258" cy="97311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100" b="0" i="0">
              <a:latin typeface="Calibri"/>
              <a:ea typeface="Calibri"/>
              <a:cs typeface="Calibri"/>
              <a:sym typeface="Calibri"/>
            </a:rPr>
            <a:t>Jumlah bayi lahir hidup sd usia 1 tahun yang mendapat imunisasi MR oleh petugas puskesmas/ jejaringnya dalam kurun waktu 1 tahun  </a:t>
          </a:r>
          <a:endParaRPr sz="9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1100" b="0" i="0">
              <a:latin typeface="Calibri"/>
              <a:ea typeface="Calibri"/>
              <a:cs typeface="Calibri"/>
              <a:sym typeface="Calibri"/>
            </a:rPr>
            <a:t>    Jumlah  seluruh sasaran bayi lahir hidup sd 1 tahun di wilayah kerja puskesmas dalam kurun waktu 1 tahun</a:t>
          </a:r>
          <a:endParaRPr sz="900"/>
        </a:p>
      </xdr:txBody>
    </xdr:sp>
    <xdr:clientData fLocksWithSheet="0"/>
  </xdr:oneCellAnchor>
  <xdr:oneCellAnchor>
    <xdr:from>
      <xdr:col>4</xdr:col>
      <xdr:colOff>0</xdr:colOff>
      <xdr:row>132</xdr:row>
      <xdr:rowOff>0</xdr:rowOff>
    </xdr:from>
    <xdr:ext cx="4057650" cy="866775"/>
    <xdr:sp macro="" textlink="">
      <xdr:nvSpPr>
        <xdr:cNvPr id="82" name="Shape 82"/>
        <xdr:cNvSpPr txBox="1"/>
      </xdr:nvSpPr>
      <xdr:spPr>
        <a:xfrm>
          <a:off x="3320547" y="3350206"/>
          <a:ext cx="4050906" cy="859588"/>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siswa/i SD kelas 1 yang mendapat imunisasi DT oleh petugas puskesmas/ </a:t>
          </a:r>
          <a:r>
            <a:rPr lang="en-US" sz="1000" b="0" i="0">
              <a:latin typeface="Calibri"/>
              <a:ea typeface="Calibri"/>
              <a:cs typeface="Calibri"/>
              <a:sym typeface="Calibri"/>
            </a:rPr>
            <a:t>jejaringnya dalam kurun waktu 1 tahun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1100" b="0" i="0">
              <a:latin typeface="Calibri"/>
              <a:ea typeface="Calibri"/>
              <a:cs typeface="Calibri"/>
              <a:sym typeface="Calibri"/>
            </a:rPr>
            <a:t>    Jumlah  seluruh siswa/i kelas 1 SD/MI di wilayah kerja puskesmas dalam kurun waktu 1 tahun  </a:t>
          </a:r>
          <a:endParaRPr sz="900"/>
        </a:p>
      </xdr:txBody>
    </xdr:sp>
    <xdr:clientData fLocksWithSheet="0"/>
  </xdr:oneCellAnchor>
  <xdr:oneCellAnchor>
    <xdr:from>
      <xdr:col>4</xdr:col>
      <xdr:colOff>0</xdr:colOff>
      <xdr:row>133</xdr:row>
      <xdr:rowOff>0</xdr:rowOff>
    </xdr:from>
    <xdr:ext cx="4076700" cy="962025"/>
    <xdr:sp macro="" textlink="">
      <xdr:nvSpPr>
        <xdr:cNvPr id="83" name="Shape 83"/>
        <xdr:cNvSpPr txBox="1"/>
      </xdr:nvSpPr>
      <xdr:spPr>
        <a:xfrm>
          <a:off x="3310635" y="3301022"/>
          <a:ext cx="4070730" cy="957956"/>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100" b="0" i="0">
              <a:latin typeface="Calibri"/>
              <a:ea typeface="Calibri"/>
              <a:cs typeface="Calibri"/>
              <a:sym typeface="Calibri"/>
            </a:rPr>
            <a:t>        Jumlah siswa/i SD/MI kelas 1 yang mendapat imunisasi Td oleh petugas puskesmas/ jejaringnya dalam kurun waktu 1 tahun  </a:t>
          </a:r>
          <a:endParaRPr sz="9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marR="0" lvl="0" indent="0" algn="l" rtl="0">
            <a:lnSpc>
              <a:spcPct val="100000"/>
            </a:lnSpc>
            <a:spcBef>
              <a:spcPts val="0"/>
            </a:spcBef>
            <a:spcAft>
              <a:spcPts val="0"/>
            </a:spcAft>
            <a:buSzPts val="1100"/>
            <a:buFont typeface="Calibri"/>
            <a:buNone/>
          </a:pPr>
          <a:r>
            <a:rPr lang="en-US" sz="1100" b="0" i="0">
              <a:latin typeface="Calibri"/>
              <a:ea typeface="Calibri"/>
              <a:cs typeface="Calibri"/>
              <a:sym typeface="Calibri"/>
            </a:rPr>
            <a:t>        Jumlah  seluruh siswa/i kelas 2 dan 5 SD/MI di wilayah kerja puskesmas dalam kurun waktu 1 tahun  </a:t>
          </a:r>
          <a:endParaRPr sz="1100"/>
        </a:p>
        <a:p>
          <a:pPr marL="0" lvl="0" indent="0" algn="l" rtl="0">
            <a:spcBef>
              <a:spcPts val="0"/>
            </a:spcBef>
            <a:spcAft>
              <a:spcPts val="0"/>
            </a:spcAft>
            <a:buNone/>
          </a:pPr>
          <a:endParaRPr sz="900"/>
        </a:p>
      </xdr:txBody>
    </xdr:sp>
    <xdr:clientData fLocksWithSheet="0"/>
  </xdr:oneCellAnchor>
  <xdr:oneCellAnchor>
    <xdr:from>
      <xdr:col>4</xdr:col>
      <xdr:colOff>0</xdr:colOff>
      <xdr:row>134</xdr:row>
      <xdr:rowOff>0</xdr:rowOff>
    </xdr:from>
    <xdr:ext cx="4000500" cy="1009650"/>
    <xdr:sp macro="" textlink="">
      <xdr:nvSpPr>
        <xdr:cNvPr id="84" name="Shape 84"/>
        <xdr:cNvSpPr txBox="1"/>
      </xdr:nvSpPr>
      <xdr:spPr>
        <a:xfrm>
          <a:off x="3346871" y="3276274"/>
          <a:ext cx="3998258" cy="1007452"/>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100" b="0" i="0">
              <a:latin typeface="Calibri"/>
              <a:ea typeface="Calibri"/>
              <a:cs typeface="Calibri"/>
              <a:sym typeface="Calibri"/>
            </a:rPr>
            <a:t>        Jumlah siswa/i SD/MI kelas 1 yang mendapat imunisasi MR oleh petugas puskesmas/ jejaringnya dalam kurun waktu 1 tahun  </a:t>
          </a:r>
          <a:endParaRPr sz="9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marR="0" lvl="0" indent="0" algn="l" rtl="0">
            <a:lnSpc>
              <a:spcPct val="100000"/>
            </a:lnSpc>
            <a:spcBef>
              <a:spcPts val="0"/>
            </a:spcBef>
            <a:spcAft>
              <a:spcPts val="0"/>
            </a:spcAft>
            <a:buSzPts val="1100"/>
            <a:buFont typeface="Calibri"/>
            <a:buNone/>
          </a:pPr>
          <a:r>
            <a:rPr lang="en-US" sz="1100" b="0" i="0">
              <a:latin typeface="Calibri"/>
              <a:ea typeface="Calibri"/>
              <a:cs typeface="Calibri"/>
              <a:sym typeface="Calibri"/>
            </a:rPr>
            <a:t>        Jumlah  seluruh siswa/i kelas 1 SD/MI di wilayah kerja puskesmas dalam kurun waktu 1 tahun  </a:t>
          </a:r>
          <a:endParaRPr sz="1100"/>
        </a:p>
        <a:p>
          <a:pPr marL="0" lvl="0" indent="0" algn="l" rtl="0">
            <a:spcBef>
              <a:spcPts val="0"/>
            </a:spcBef>
            <a:spcAft>
              <a:spcPts val="0"/>
            </a:spcAft>
            <a:buNone/>
          </a:pPr>
          <a:endParaRPr sz="900"/>
        </a:p>
      </xdr:txBody>
    </xdr:sp>
    <xdr:clientData fLocksWithSheet="0"/>
  </xdr:oneCellAnchor>
  <xdr:oneCellAnchor>
    <xdr:from>
      <xdr:col>4</xdr:col>
      <xdr:colOff>38100</xdr:colOff>
      <xdr:row>135</xdr:row>
      <xdr:rowOff>152400</xdr:rowOff>
    </xdr:from>
    <xdr:ext cx="3962400" cy="895350"/>
    <xdr:sp macro="" textlink="">
      <xdr:nvSpPr>
        <xdr:cNvPr id="85" name="Shape 85"/>
        <xdr:cNvSpPr txBox="1"/>
      </xdr:nvSpPr>
      <xdr:spPr>
        <a:xfrm>
          <a:off x="3365284" y="3336243"/>
          <a:ext cx="3961433" cy="887514"/>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b="0" i="0">
              <a:latin typeface="Calibri"/>
              <a:ea typeface="Calibri"/>
              <a:cs typeface="Calibri"/>
              <a:sym typeface="Calibri"/>
            </a:rPr>
            <a:t>Jumlah ibu hamil yang mendapat imunisasi Td 2+ oleh petugas puskesmas/ jejaringnya dalam kurun waktu 1 tahun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seluruh sasaran ibu hamil di wilayah kerja puskesmas </a:t>
          </a:r>
          <a:r>
            <a:rPr lang="en-US" sz="1000" b="0" i="0">
              <a:latin typeface="Calibri"/>
              <a:ea typeface="Calibri"/>
              <a:cs typeface="Calibri"/>
              <a:sym typeface="Calibri"/>
            </a:rPr>
            <a:t>dalam kurun waktu 1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76200</xdr:colOff>
      <xdr:row>136</xdr:row>
      <xdr:rowOff>171450</xdr:rowOff>
    </xdr:from>
    <xdr:ext cx="3952875" cy="733425"/>
    <xdr:sp macro="" textlink="">
      <xdr:nvSpPr>
        <xdr:cNvPr id="86" name="Shape 86"/>
        <xdr:cNvSpPr txBox="1"/>
      </xdr:nvSpPr>
      <xdr:spPr>
        <a:xfrm>
          <a:off x="3373565" y="3413688"/>
          <a:ext cx="3944871" cy="732624"/>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kelurahan yang mendapat imunisasi dasar lengkap oleh petugas puskesmas/ jejaringnya </a:t>
          </a:r>
          <a:r>
            <a:rPr lang="en-US" sz="1000" b="0" i="0">
              <a:latin typeface="Calibri"/>
              <a:ea typeface="Calibri"/>
              <a:cs typeface="Calibri"/>
              <a:sym typeface="Calibri"/>
            </a:rPr>
            <a:t>dalam kurun waktu 1 tahun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kelurahan di wilayah kerja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57150</xdr:colOff>
      <xdr:row>137</xdr:row>
      <xdr:rowOff>0</xdr:rowOff>
    </xdr:from>
    <xdr:ext cx="4000500" cy="1123950"/>
    <xdr:sp macro="" textlink="">
      <xdr:nvSpPr>
        <xdr:cNvPr id="87" name="Shape 87"/>
        <xdr:cNvSpPr txBox="1"/>
      </xdr:nvSpPr>
      <xdr:spPr>
        <a:xfrm>
          <a:off x="3345802" y="3218545"/>
          <a:ext cx="4000397" cy="112291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a:latin typeface="Calibri"/>
              <a:ea typeface="Calibri"/>
              <a:cs typeface="Calibri"/>
              <a:sym typeface="Calibri"/>
            </a:rPr>
            <a:t>Jumlah  bayi</a:t>
          </a:r>
          <a:r>
            <a:rPr lang="en-US" sz="1000">
              <a:latin typeface="Calibri"/>
              <a:ea typeface="Calibri"/>
              <a:cs typeface="Calibri"/>
              <a:sym typeface="Calibri"/>
            </a:rPr>
            <a:t> lahir hidup sd usia 1 tahun</a:t>
          </a:r>
          <a:r>
            <a:rPr lang="en-US" sz="900">
              <a:latin typeface="Calibri"/>
              <a:ea typeface="Calibri"/>
              <a:cs typeface="Calibri"/>
              <a:sym typeface="Calibri"/>
            </a:rPr>
            <a:t> yang mendapatkan imunisasi  </a:t>
          </a:r>
          <a:r>
            <a:rPr lang="en-US" sz="900"/>
            <a:t>1 dosis BCG, 3 dosis DPT, 4 dosis polio, 4 dosis hepatitis B, 1 dosis campak di wilayah kerja puskesmas dalam kurun waktu 1 tahun</a:t>
          </a:r>
          <a:endParaRPr sz="9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1050" b="0" i="0">
              <a:latin typeface="Calibri"/>
              <a:ea typeface="Calibri"/>
              <a:cs typeface="Calibri"/>
              <a:sym typeface="Calibri"/>
            </a:rPr>
            <a:t>Jumlah  seluruh sasaran bayi lahir hidup dalam kurun waktu 1 tahun</a:t>
          </a:r>
          <a:endParaRPr sz="105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138</xdr:row>
      <xdr:rowOff>0</xdr:rowOff>
    </xdr:from>
    <xdr:ext cx="4019550" cy="885825"/>
    <xdr:sp macro="" textlink="">
      <xdr:nvSpPr>
        <xdr:cNvPr id="88" name="Shape 88"/>
        <xdr:cNvSpPr txBox="1"/>
      </xdr:nvSpPr>
      <xdr:spPr>
        <a:xfrm>
          <a:off x="3338693" y="3341397"/>
          <a:ext cx="4014615" cy="87720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laporan SKDR yang diinput dalam aplikasi oleh petugas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48</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57150</xdr:colOff>
      <xdr:row>139</xdr:row>
      <xdr:rowOff>123825</xdr:rowOff>
    </xdr:from>
    <xdr:ext cx="4000500" cy="828675"/>
    <xdr:sp macro="" textlink="">
      <xdr:nvSpPr>
        <xdr:cNvPr id="89" name="Shape 89"/>
        <xdr:cNvSpPr txBox="1"/>
      </xdr:nvSpPr>
      <xdr:spPr>
        <a:xfrm>
          <a:off x="3346163" y="3370425"/>
          <a:ext cx="3999675" cy="8191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kasus KLB di wilayah tertentu di wilayah kerja puskesmas dalam kurun waktu 1 tahun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kasus KLB yang ditanggulangi di wilayah kerja puskesmas dalam kururn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123825</xdr:colOff>
      <xdr:row>144</xdr:row>
      <xdr:rowOff>66675</xdr:rowOff>
    </xdr:from>
    <xdr:ext cx="4010025" cy="895350"/>
    <xdr:sp macro="" textlink="">
      <xdr:nvSpPr>
        <xdr:cNvPr id="90" name="Shape 90"/>
        <xdr:cNvSpPr txBox="1"/>
      </xdr:nvSpPr>
      <xdr:spPr>
        <a:xfrm>
          <a:off x="3342398" y="3334676"/>
          <a:ext cx="4007205" cy="890649"/>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000">
              <a:latin typeface="Calibri"/>
              <a:ea typeface="Calibri"/>
              <a:cs typeface="Calibri"/>
              <a:sym typeface="Calibri"/>
            </a:rPr>
            <a:t>Jumlah  pemeriksaan covid-19 di wilayah tertentu dalam kurun waktu satu minggu</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   x100%</a:t>
          </a:r>
          <a:endParaRPr sz="1400"/>
        </a:p>
        <a:p>
          <a:pPr marL="0" lvl="0" indent="0" algn="l" rtl="0">
            <a:spcBef>
              <a:spcPts val="0"/>
            </a:spcBef>
            <a:spcAft>
              <a:spcPts val="0"/>
            </a:spcAft>
            <a:buNone/>
          </a:pPr>
          <a:r>
            <a:rPr lang="en-US" sz="1000">
              <a:latin typeface="Calibri"/>
              <a:ea typeface="Calibri"/>
              <a:cs typeface="Calibri"/>
              <a:sym typeface="Calibri"/>
            </a:rPr>
            <a:t>1/1000  x jumlah penduduk di wilayah tertentu dalam waktu 1 minggu</a:t>
          </a:r>
          <a:endParaRPr sz="10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145</xdr:row>
      <xdr:rowOff>85725</xdr:rowOff>
    </xdr:from>
    <xdr:ext cx="4124325" cy="847725"/>
    <xdr:sp macro="" textlink="">
      <xdr:nvSpPr>
        <xdr:cNvPr id="91" name="Shape 91"/>
        <xdr:cNvSpPr txBox="1"/>
      </xdr:nvSpPr>
      <xdr:spPr>
        <a:xfrm>
          <a:off x="3286776" y="3357973"/>
          <a:ext cx="4118449" cy="84405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000">
              <a:latin typeface="Calibri"/>
              <a:ea typeface="Calibri"/>
              <a:cs typeface="Calibri"/>
              <a:sym typeface="Calibri"/>
            </a:rPr>
            <a:t>Jumlah Pasien terkonfirmasi Covid-19 yang mendapatkan pengobatan di wilayah kerja puskesmas dalam kurun waktu 1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   </a:t>
          </a:r>
          <a:endParaRPr sz="1400"/>
        </a:p>
        <a:p>
          <a:pPr marL="0" lvl="0" indent="0" algn="l" rtl="0">
            <a:spcBef>
              <a:spcPts val="0"/>
            </a:spcBef>
            <a:spcAft>
              <a:spcPts val="0"/>
            </a:spcAft>
            <a:buNone/>
          </a:pPr>
          <a:r>
            <a:rPr lang="en-US" sz="1000">
              <a:latin typeface="Calibri"/>
              <a:ea typeface="Calibri"/>
              <a:cs typeface="Calibri"/>
              <a:sym typeface="Calibri"/>
            </a:rPr>
            <a:t>jumlah seluruh pasien terkonfirmasi positif Covid-19 di wilayah kerja Puskesmas</a:t>
          </a:r>
          <a:endParaRPr sz="10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123825</xdr:colOff>
      <xdr:row>148</xdr:row>
      <xdr:rowOff>333375</xdr:rowOff>
    </xdr:from>
    <xdr:ext cx="3933825" cy="809625"/>
    <xdr:sp macro="" textlink="">
      <xdr:nvSpPr>
        <xdr:cNvPr id="93" name="Shape 93"/>
        <xdr:cNvSpPr txBox="1"/>
      </xdr:nvSpPr>
      <xdr:spPr>
        <a:xfrm>
          <a:off x="3380310" y="3378510"/>
          <a:ext cx="3931381" cy="802981"/>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penyehat tradisional yang dibina petugas Puskesmas di </a:t>
          </a:r>
          <a:endParaRPr sz="1400"/>
        </a:p>
        <a:p>
          <a:pPr marL="0" lvl="0" indent="0" algn="l" rtl="0">
            <a:spcBef>
              <a:spcPts val="0"/>
            </a:spcBef>
            <a:spcAft>
              <a:spcPts val="0"/>
            </a:spcAft>
            <a:buNone/>
          </a:pPr>
          <a:r>
            <a:rPr lang="en-US" sz="900">
              <a:latin typeface="Calibri"/>
              <a:ea typeface="Calibri"/>
              <a:cs typeface="Calibri"/>
              <a:sym typeface="Calibri"/>
            </a:rPr>
            <a:t>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penyehat tradisional seluruhnya di wilayah Puskesmas</a:t>
          </a:r>
          <a:endParaRPr sz="1400"/>
        </a:p>
        <a:p>
          <a:pPr marL="0" lvl="0" indent="0" algn="l" rtl="0">
            <a:spcBef>
              <a:spcPts val="0"/>
            </a:spcBef>
            <a:spcAft>
              <a:spcPts val="0"/>
            </a:spcAft>
            <a:buNone/>
          </a:pPr>
          <a:r>
            <a:rPr lang="en-US" sz="900">
              <a:latin typeface="Calibri"/>
              <a:ea typeface="Calibri"/>
              <a:cs typeface="Calibri"/>
              <a:sym typeface="Calibri"/>
            </a:rPr>
            <a:t>    dalam kurun waktu 1 tahun</a:t>
          </a:r>
          <a:endParaRPr sz="14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123825</xdr:colOff>
      <xdr:row>149</xdr:row>
      <xdr:rowOff>238125</xdr:rowOff>
    </xdr:from>
    <xdr:ext cx="3933825" cy="857250"/>
    <xdr:sp macro="" textlink="">
      <xdr:nvSpPr>
        <xdr:cNvPr id="94" name="Shape 94"/>
        <xdr:cNvSpPr txBox="1"/>
      </xdr:nvSpPr>
      <xdr:spPr>
        <a:xfrm>
          <a:off x="3380528" y="3351916"/>
          <a:ext cx="3930944" cy="856169"/>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penyehat tradisional yang terdaftar di wilayah kerja </a:t>
          </a:r>
          <a:endParaRPr sz="1400"/>
        </a:p>
        <a:p>
          <a:pPr marL="0" lvl="0" indent="0" algn="l" rtl="0">
            <a:spcBef>
              <a:spcPts val="0"/>
            </a:spcBef>
            <a:spcAft>
              <a:spcPts val="0"/>
            </a:spcAft>
            <a:buNone/>
          </a:pPr>
          <a:r>
            <a:rPr lang="en-US" sz="900">
              <a:latin typeface="Calibri"/>
              <a:ea typeface="Calibri"/>
              <a:cs typeface="Calibri"/>
              <a:sym typeface="Calibri"/>
            </a:rPr>
            <a:t>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penyehat tradisional yang ada di wilayah Puskesmas </a:t>
          </a:r>
          <a:endParaRPr sz="1400"/>
        </a:p>
        <a:p>
          <a:pPr marL="0" lvl="0" indent="0" algn="l" rtl="0">
            <a:spcBef>
              <a:spcPts val="0"/>
            </a:spcBef>
            <a:spcAft>
              <a:spcPts val="0"/>
            </a:spcAft>
            <a:buNone/>
          </a:pPr>
          <a:r>
            <a:rPr lang="en-US" sz="900">
              <a:latin typeface="Calibri"/>
              <a:ea typeface="Calibri"/>
              <a:cs typeface="Calibri"/>
              <a:sym typeface="Calibri"/>
            </a:rPr>
            <a:t>    dalam kurun waktu 1 tahun</a:t>
          </a:r>
          <a:endParaRPr sz="14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161925</xdr:colOff>
      <xdr:row>150</xdr:row>
      <xdr:rowOff>200025</xdr:rowOff>
    </xdr:from>
    <xdr:ext cx="3943350" cy="828675"/>
    <xdr:sp macro="" textlink="">
      <xdr:nvSpPr>
        <xdr:cNvPr id="95" name="Shape 95"/>
        <xdr:cNvSpPr txBox="1"/>
      </xdr:nvSpPr>
      <xdr:spPr>
        <a:xfrm>
          <a:off x="3376272" y="3369118"/>
          <a:ext cx="3939456" cy="82176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Kelompok TOGA yang dibina petugas Puskesmas di</a:t>
          </a:r>
          <a:endParaRPr sz="900">
            <a:latin typeface="Calibri"/>
            <a:ea typeface="Calibri"/>
            <a:cs typeface="Calibri"/>
            <a:sym typeface="Calibri"/>
          </a:endParaRPr>
        </a:p>
        <a:p>
          <a:pPr marL="0" lvl="0" indent="0" algn="l" rtl="0">
            <a:spcBef>
              <a:spcPts val="0"/>
            </a:spcBef>
            <a:spcAft>
              <a:spcPts val="0"/>
            </a:spcAft>
            <a:buNone/>
          </a:pPr>
          <a:r>
            <a:rPr lang="en-US" sz="900">
              <a:latin typeface="Calibri"/>
              <a:ea typeface="Calibri"/>
              <a:cs typeface="Calibri"/>
              <a:sym typeface="Calibri"/>
            </a:rPr>
            <a:t>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Kelompok TOGA seluruhnya di wilayah Puskesmas</a:t>
          </a:r>
          <a:endParaRPr sz="900"/>
        </a:p>
        <a:p>
          <a:pPr marL="0" lvl="0" indent="0" algn="l" rtl="0">
            <a:spcBef>
              <a:spcPts val="0"/>
            </a:spcBef>
            <a:spcAft>
              <a:spcPts val="0"/>
            </a:spcAft>
            <a:buNone/>
          </a:pPr>
          <a:r>
            <a:rPr lang="en-US" sz="900">
              <a:latin typeface="Calibri"/>
              <a:ea typeface="Calibri"/>
              <a:cs typeface="Calibri"/>
              <a:sym typeface="Calibri"/>
            </a:rPr>
            <a:t>    dalam kurun waktu 1 tahun</a:t>
          </a:r>
          <a:endParaRPr sz="9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200025</xdr:colOff>
      <xdr:row>151</xdr:row>
      <xdr:rowOff>161925</xdr:rowOff>
    </xdr:from>
    <xdr:ext cx="3838575" cy="714375"/>
    <xdr:sp macro="" textlink="">
      <xdr:nvSpPr>
        <xdr:cNvPr id="96" name="Shape 96"/>
        <xdr:cNvSpPr txBox="1"/>
      </xdr:nvSpPr>
      <xdr:spPr>
        <a:xfrm>
          <a:off x="3431406" y="3425390"/>
          <a:ext cx="3829188" cy="70922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Puskesmas yang melakukan pelayanan tradisional</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puskesmas</a:t>
          </a:r>
          <a:endParaRPr sz="14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3</xdr:col>
      <xdr:colOff>1752600</xdr:colOff>
      <xdr:row>146</xdr:row>
      <xdr:rowOff>0</xdr:rowOff>
    </xdr:from>
    <xdr:ext cx="1019175" cy="266700"/>
    <xdr:sp macro="" textlink="">
      <xdr:nvSpPr>
        <xdr:cNvPr id="97" name="Shape 97"/>
        <xdr:cNvSpPr txBox="1"/>
      </xdr:nvSpPr>
      <xdr:spPr>
        <a:xfrm>
          <a:off x="4838706" y="3647720"/>
          <a:ext cx="101458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2114550</xdr:colOff>
      <xdr:row>146</xdr:row>
      <xdr:rowOff>0</xdr:rowOff>
    </xdr:from>
    <xdr:ext cx="981075" cy="266700"/>
    <xdr:sp macro="" textlink="">
      <xdr:nvSpPr>
        <xdr:cNvPr id="98" name="Shape 98"/>
        <xdr:cNvSpPr txBox="1"/>
      </xdr:nvSpPr>
      <xdr:spPr>
        <a:xfrm>
          <a:off x="4859808" y="3647720"/>
          <a:ext cx="972385"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0</xdr:colOff>
      <xdr:row>146</xdr:row>
      <xdr:rowOff>0</xdr:rowOff>
    </xdr:from>
    <xdr:ext cx="809625" cy="266700"/>
    <xdr:sp macro="" textlink="">
      <xdr:nvSpPr>
        <xdr:cNvPr id="99" name="Shape 99"/>
        <xdr:cNvSpPr txBox="1"/>
      </xdr:nvSpPr>
      <xdr:spPr>
        <a:xfrm>
          <a:off x="4941586" y="3647720"/>
          <a:ext cx="80882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146</xdr:row>
      <xdr:rowOff>0</xdr:rowOff>
    </xdr:from>
    <xdr:ext cx="1000125" cy="266700"/>
    <xdr:sp macro="" textlink="">
      <xdr:nvSpPr>
        <xdr:cNvPr id="101" name="Shape 101"/>
        <xdr:cNvSpPr txBox="1"/>
      </xdr:nvSpPr>
      <xdr:spPr>
        <a:xfrm>
          <a:off x="4848317" y="3647720"/>
          <a:ext cx="995366"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146</xdr:row>
      <xdr:rowOff>0</xdr:rowOff>
    </xdr:from>
    <xdr:ext cx="895350" cy="266700"/>
    <xdr:sp macro="" textlink="">
      <xdr:nvSpPr>
        <xdr:cNvPr id="102" name="Shape 102"/>
        <xdr:cNvSpPr txBox="1"/>
      </xdr:nvSpPr>
      <xdr:spPr>
        <a:xfrm>
          <a:off x="4901400" y="3647720"/>
          <a:ext cx="889200"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114300</xdr:colOff>
      <xdr:row>153</xdr:row>
      <xdr:rowOff>76200</xdr:rowOff>
    </xdr:from>
    <xdr:ext cx="3895725" cy="695325"/>
    <xdr:sp macro="" textlink="">
      <xdr:nvSpPr>
        <xdr:cNvPr id="110" name="Shape 110"/>
        <xdr:cNvSpPr txBox="1"/>
      </xdr:nvSpPr>
      <xdr:spPr>
        <a:xfrm>
          <a:off x="3402900" y="3437100"/>
          <a:ext cx="3886200" cy="6858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jemaah haji yang diperiksa kebugaran di wilayah kerja puskesmas pada waktu satu tahun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jemaah haji di wilayah kerja puskesmas dalam waktu satu tahun  </a:t>
          </a:r>
          <a:endParaRPr sz="1400"/>
        </a:p>
      </xdr:txBody>
    </xdr:sp>
    <xdr:clientData fLocksWithSheet="0"/>
  </xdr:oneCellAnchor>
  <xdr:oneCellAnchor>
    <xdr:from>
      <xdr:col>4</xdr:col>
      <xdr:colOff>123825</xdr:colOff>
      <xdr:row>155</xdr:row>
      <xdr:rowOff>200025</xdr:rowOff>
    </xdr:from>
    <xdr:ext cx="3943350" cy="676275"/>
    <xdr:sp macro="" textlink="">
      <xdr:nvSpPr>
        <xdr:cNvPr id="111" name="Shape 111"/>
        <xdr:cNvSpPr txBox="1"/>
      </xdr:nvSpPr>
      <xdr:spPr>
        <a:xfrm>
          <a:off x="3379088" y="3446625"/>
          <a:ext cx="3933825" cy="6667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Pos UKK yang terbentuk di wilayah kerja puskesmas</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Kelurahan Yang ada di wilayah kerja puskesmas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123825</xdr:colOff>
      <xdr:row>158</xdr:row>
      <xdr:rowOff>66675</xdr:rowOff>
    </xdr:from>
    <xdr:ext cx="4019550" cy="771525"/>
    <xdr:sp macro="" textlink="">
      <xdr:nvSpPr>
        <xdr:cNvPr id="112" name="Shape 112"/>
        <xdr:cNvSpPr txBox="1"/>
      </xdr:nvSpPr>
      <xdr:spPr>
        <a:xfrm>
          <a:off x="3339139" y="3398597"/>
          <a:ext cx="4013723" cy="76280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UKBM yang mendapat pembinaan kesehatan gigi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dan mulut di wilayah kerja Puskesmas dalam kurun waktu 1 tahun</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Jumlah UKBM yang ada di wilayah kerja Puskesmas dalam kurun</a:t>
          </a:r>
          <a:endParaRPr sz="1400"/>
        </a:p>
        <a:p>
          <a:pPr marL="0" lvl="0" indent="0" algn="l" rtl="0">
            <a:spcBef>
              <a:spcPts val="0"/>
            </a:spcBef>
            <a:spcAft>
              <a:spcPts val="0"/>
            </a:spcAft>
            <a:buNone/>
          </a:pPr>
          <a:r>
            <a:rPr lang="en-US" sz="900">
              <a:latin typeface="Calibri"/>
              <a:ea typeface="Calibri"/>
              <a:cs typeface="Calibri"/>
              <a:sym typeface="Calibri"/>
            </a:rPr>
            <a:t>    waktu 1 tahun</a:t>
          </a:r>
          <a:endParaRPr sz="1400"/>
        </a:p>
        <a:p>
          <a:pPr marL="0" lvl="0" indent="0" algn="l" rtl="0">
            <a:lnSpc>
              <a:spcPct val="111111"/>
            </a:lnSpc>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123825</xdr:colOff>
      <xdr:row>160</xdr:row>
      <xdr:rowOff>123825</xdr:rowOff>
    </xdr:from>
    <xdr:ext cx="3962400" cy="971550"/>
    <xdr:sp macro="" textlink="">
      <xdr:nvSpPr>
        <xdr:cNvPr id="113" name="Shape 113"/>
        <xdr:cNvSpPr txBox="1"/>
      </xdr:nvSpPr>
      <xdr:spPr>
        <a:xfrm>
          <a:off x="3366148" y="3295781"/>
          <a:ext cx="3959704" cy="968439"/>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siswa SD/ MI kelas 1 yang mendapat pemeriksaan kesehatan gigi</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dan mulut oleh petugas Puskesmas di wilayah kerja Puskesmas </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dalam kurun waktu 1 tahun</a:t>
          </a:r>
          <a:endParaRPr sz="900" b="0" i="0" u="none" strike="noStrike">
            <a:solidFill>
              <a:srgbClr val="000000"/>
            </a:solidFill>
            <a:latin typeface="Calibri"/>
            <a:ea typeface="Calibri"/>
            <a:cs typeface="Calibri"/>
            <a:sym typeface="Calibri"/>
          </a:endParaRPr>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semua siswa SD/ MI  kelas 1 yang berada di wilayah kerja Puskesmas </a:t>
          </a:r>
          <a:endParaRPr sz="900"/>
        </a:p>
        <a:p>
          <a:pPr marL="0" lvl="0" indent="0" algn="l" rtl="0">
            <a:lnSpc>
              <a:spcPct val="111111"/>
            </a:lnSpc>
            <a:spcBef>
              <a:spcPts val="0"/>
            </a:spcBef>
            <a:spcAft>
              <a:spcPts val="0"/>
            </a:spcAft>
            <a:buNone/>
          </a:pPr>
          <a:r>
            <a:rPr lang="en-US" sz="900">
              <a:latin typeface="Calibri"/>
              <a:ea typeface="Calibri"/>
              <a:cs typeface="Calibri"/>
              <a:sym typeface="Calibri"/>
            </a:rPr>
            <a:t>   dalam kurun waktu 1 tahun</a:t>
          </a:r>
          <a:endParaRPr sz="9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123825</xdr:colOff>
      <xdr:row>161</xdr:row>
      <xdr:rowOff>123825</xdr:rowOff>
    </xdr:from>
    <xdr:ext cx="3971925" cy="809625"/>
    <xdr:sp macro="" textlink="">
      <xdr:nvSpPr>
        <xdr:cNvPr id="114" name="Shape 114"/>
        <xdr:cNvSpPr txBox="1"/>
      </xdr:nvSpPr>
      <xdr:spPr>
        <a:xfrm>
          <a:off x="3363428" y="3378400"/>
          <a:ext cx="3965145" cy="8032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siswa SD/ MI yang mendapat penanganan oleh petugas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Puskesmas di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siswa SD/ MI yang membutuhkan perawatan </a:t>
          </a:r>
          <a:endParaRPr sz="1400"/>
        </a:p>
        <a:p>
          <a:pPr marL="0" lvl="0" indent="0" algn="l" rtl="0">
            <a:spcBef>
              <a:spcPts val="0"/>
            </a:spcBef>
            <a:spcAft>
              <a:spcPts val="0"/>
            </a:spcAft>
            <a:buNone/>
          </a:pPr>
          <a:r>
            <a:rPr lang="en-US" sz="900">
              <a:latin typeface="Calibri"/>
              <a:ea typeface="Calibri"/>
              <a:cs typeface="Calibri"/>
              <a:sym typeface="Calibri"/>
            </a:rPr>
            <a:t>   Puskesmas dalam kurun waktu 1 tahun</a:t>
          </a:r>
          <a:endParaRPr sz="900">
            <a:latin typeface="Calibri"/>
            <a:ea typeface="Calibri"/>
            <a:cs typeface="Calibri"/>
            <a:sym typeface="Calibri"/>
          </a:endParaRPr>
        </a:p>
      </xdr:txBody>
    </xdr:sp>
    <xdr:clientData fLocksWithSheet="0"/>
  </xdr:oneCellAnchor>
  <xdr:oneCellAnchor>
    <xdr:from>
      <xdr:col>4</xdr:col>
      <xdr:colOff>95250</xdr:colOff>
      <xdr:row>168</xdr:row>
      <xdr:rowOff>142875</xdr:rowOff>
    </xdr:from>
    <xdr:ext cx="3943350" cy="752475"/>
    <xdr:sp macro="" textlink="">
      <xdr:nvSpPr>
        <xdr:cNvPr id="116" name="Shape 116"/>
        <xdr:cNvSpPr txBox="1"/>
      </xdr:nvSpPr>
      <xdr:spPr>
        <a:xfrm>
          <a:off x="3374604" y="3406529"/>
          <a:ext cx="3942793" cy="746942"/>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pasien rawat inap PONED (baru dan lama) di Puskesmas yang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mendapat</a:t>
          </a:r>
          <a:r>
            <a:rPr lang="en-US" sz="900">
              <a:solidFill>
                <a:srgbClr val="000000"/>
              </a:solidFill>
              <a:latin typeface="Calibri"/>
              <a:ea typeface="Calibri"/>
              <a:cs typeface="Calibri"/>
              <a:sym typeface="Calibri"/>
            </a:rPr>
            <a:t> ASKEP</a:t>
          </a:r>
          <a:r>
            <a:rPr lang="en-US" sz="900">
              <a:latin typeface="Calibri"/>
              <a:ea typeface="Calibri"/>
              <a:cs typeface="Calibri"/>
              <a:sym typeface="Calibri"/>
            </a:rPr>
            <a:t> dalam kurun waktu 1 tahun</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Jumlah total pasien yang dirawat di Puskesmas Rawat Inap selama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periode 1 tahun</a:t>
          </a:r>
          <a:endParaRPr sz="1400"/>
        </a:p>
        <a:p>
          <a:pPr marL="0" lvl="0" indent="0" algn="l" rtl="0">
            <a:lnSpc>
              <a:spcPct val="111111"/>
            </a:lnSpc>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95250</xdr:colOff>
      <xdr:row>170</xdr:row>
      <xdr:rowOff>200025</xdr:rowOff>
    </xdr:from>
    <xdr:ext cx="3962400" cy="609600"/>
    <xdr:sp macro="" textlink="">
      <xdr:nvSpPr>
        <xdr:cNvPr id="117" name="Shape 117"/>
        <xdr:cNvSpPr txBox="1"/>
      </xdr:nvSpPr>
      <xdr:spPr>
        <a:xfrm>
          <a:off x="3366294" y="3476357"/>
          <a:ext cx="3959412" cy="607286"/>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lama dirawat</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pasien keluar (hidup + mati)</a:t>
          </a:r>
          <a:endParaRPr sz="9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95250</xdr:colOff>
      <xdr:row>169</xdr:row>
      <xdr:rowOff>152400</xdr:rowOff>
    </xdr:from>
    <xdr:ext cx="3962400" cy="704850"/>
    <xdr:sp macro="" textlink="">
      <xdr:nvSpPr>
        <xdr:cNvPr id="118" name="Shape 118"/>
        <xdr:cNvSpPr txBox="1"/>
      </xdr:nvSpPr>
      <xdr:spPr>
        <a:xfrm>
          <a:off x="3366294" y="3431379"/>
          <a:ext cx="3959412" cy="697243"/>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hari perawatan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tempat tidur tersedia X jumlah hari pada satuan waktu tertentu)</a:t>
          </a:r>
          <a:endParaRPr sz="900">
            <a:latin typeface="Calibri"/>
            <a:ea typeface="Calibri"/>
            <a:cs typeface="Calibri"/>
            <a:sym typeface="Calibri"/>
          </a:endParaRPr>
        </a:p>
      </xdr:txBody>
    </xdr:sp>
    <xdr:clientData fLocksWithSheet="0"/>
  </xdr:oneCellAnchor>
  <xdr:oneCellAnchor>
    <xdr:from>
      <xdr:col>4</xdr:col>
      <xdr:colOff>152400</xdr:colOff>
      <xdr:row>165</xdr:row>
      <xdr:rowOff>238125</xdr:rowOff>
    </xdr:from>
    <xdr:ext cx="3933825" cy="781050"/>
    <xdr:sp macro="" textlink="">
      <xdr:nvSpPr>
        <xdr:cNvPr id="120" name="Shape 120"/>
        <xdr:cNvSpPr txBox="1"/>
      </xdr:nvSpPr>
      <xdr:spPr>
        <a:xfrm>
          <a:off x="3382255" y="3389971"/>
          <a:ext cx="3927490" cy="780059"/>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rekam medis pasien yang terisi lengkap di</a:t>
          </a:r>
          <a:endParaRPr sz="900">
            <a:latin typeface="Calibri"/>
            <a:ea typeface="Calibri"/>
            <a:cs typeface="Calibri"/>
            <a:sym typeface="Calibri"/>
          </a:endParaRPr>
        </a:p>
        <a:p>
          <a:pPr marL="0" lvl="0" indent="0" algn="l" rtl="0">
            <a:lnSpc>
              <a:spcPct val="111111"/>
            </a:lnSpc>
            <a:spcBef>
              <a:spcPts val="0"/>
            </a:spcBef>
            <a:spcAft>
              <a:spcPts val="0"/>
            </a:spcAft>
            <a:buNone/>
          </a:pPr>
          <a:r>
            <a:rPr lang="en-US" sz="900">
              <a:latin typeface="Calibri"/>
              <a:ea typeface="Calibri"/>
              <a:cs typeface="Calibri"/>
              <a:sym typeface="Calibri"/>
            </a:rPr>
            <a:t>    Puskesmas dalam kurun waktu 1 tahun</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Jumlah kunjungan seluruh pasien di Puskesmas dalam kurun waktu </a:t>
          </a:r>
          <a:endParaRPr sz="1400"/>
        </a:p>
        <a:p>
          <a:pPr marL="0" lvl="0" indent="0" algn="l" rtl="0">
            <a:spcBef>
              <a:spcPts val="0"/>
            </a:spcBef>
            <a:spcAft>
              <a:spcPts val="0"/>
            </a:spcAft>
            <a:buNone/>
          </a:pPr>
          <a:r>
            <a:rPr lang="en-US" sz="900">
              <a:latin typeface="Calibri"/>
              <a:ea typeface="Calibri"/>
              <a:cs typeface="Calibri"/>
              <a:sym typeface="Calibri"/>
            </a:rPr>
            <a:t>    1 tahun</a:t>
          </a:r>
          <a:endParaRPr sz="1400"/>
        </a:p>
        <a:p>
          <a:pPr marL="0" lvl="0" indent="0" algn="l" rtl="0">
            <a:lnSpc>
              <a:spcPct val="111111"/>
            </a:lnSpc>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166</xdr:row>
      <xdr:rowOff>0</xdr:rowOff>
    </xdr:from>
    <xdr:ext cx="762000" cy="276225"/>
    <xdr:sp macro="" textlink="">
      <xdr:nvSpPr>
        <xdr:cNvPr id="166" name="Shape 166"/>
        <xdr:cNvSpPr txBox="1"/>
      </xdr:nvSpPr>
      <xdr:spPr>
        <a:xfrm>
          <a:off x="4965261" y="3645938"/>
          <a:ext cx="761478" cy="268124"/>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166</xdr:row>
      <xdr:rowOff>0</xdr:rowOff>
    </xdr:from>
    <xdr:ext cx="762000" cy="276225"/>
    <xdr:sp macro="" textlink="">
      <xdr:nvSpPr>
        <xdr:cNvPr id="2" name="Shape 166"/>
        <xdr:cNvSpPr txBox="1"/>
      </xdr:nvSpPr>
      <xdr:spPr>
        <a:xfrm>
          <a:off x="4965261" y="3645938"/>
          <a:ext cx="761478" cy="268124"/>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168</xdr:row>
      <xdr:rowOff>0</xdr:rowOff>
    </xdr:from>
    <xdr:ext cx="762000" cy="276225"/>
    <xdr:sp macro="" textlink="">
      <xdr:nvSpPr>
        <xdr:cNvPr id="136" name="Shape 136"/>
        <xdr:cNvSpPr txBox="1"/>
      </xdr:nvSpPr>
      <xdr:spPr>
        <a:xfrm>
          <a:off x="4965261" y="3644494"/>
          <a:ext cx="761478" cy="271013"/>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146</xdr:row>
      <xdr:rowOff>0</xdr:rowOff>
    </xdr:from>
    <xdr:ext cx="1057275" cy="266700"/>
    <xdr:sp macro="" textlink="">
      <xdr:nvSpPr>
        <xdr:cNvPr id="167" name="Shape 167"/>
        <xdr:cNvSpPr txBox="1"/>
      </xdr:nvSpPr>
      <xdr:spPr>
        <a:xfrm>
          <a:off x="4820040" y="3647720"/>
          <a:ext cx="1051920"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146</xdr:row>
      <xdr:rowOff>0</xdr:rowOff>
    </xdr:from>
    <xdr:ext cx="762000" cy="266700"/>
    <xdr:sp macro="" textlink="">
      <xdr:nvSpPr>
        <xdr:cNvPr id="137" name="Shape 137"/>
        <xdr:cNvSpPr txBox="1"/>
      </xdr:nvSpPr>
      <xdr:spPr>
        <a:xfrm>
          <a:off x="4965349" y="3647720"/>
          <a:ext cx="761302"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285750</xdr:colOff>
      <xdr:row>172</xdr:row>
      <xdr:rowOff>171450</xdr:rowOff>
    </xdr:from>
    <xdr:ext cx="3619500" cy="771525"/>
    <xdr:sp macro="" textlink="">
      <xdr:nvSpPr>
        <xdr:cNvPr id="138" name="Shape 138"/>
        <xdr:cNvSpPr txBox="1"/>
      </xdr:nvSpPr>
      <xdr:spPr>
        <a:xfrm>
          <a:off x="3536250" y="3399000"/>
          <a:ext cx="3619500" cy="7620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tindakan kebersihan tangan yang dilakukan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total peluang kebersihan tangan yang seharusnya dilakukan dalam periode observasi</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152400</xdr:colOff>
      <xdr:row>177</xdr:row>
      <xdr:rowOff>0</xdr:rowOff>
    </xdr:from>
    <xdr:ext cx="3876675" cy="800100"/>
    <xdr:sp macro="" textlink="">
      <xdr:nvSpPr>
        <xdr:cNvPr id="139" name="Shape 139"/>
        <xdr:cNvSpPr txBox="1"/>
      </xdr:nvSpPr>
      <xdr:spPr>
        <a:xfrm>
          <a:off x="3412425" y="3384713"/>
          <a:ext cx="3867150" cy="7905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pelaporan insiden keselamatan pasien ke dalam aplikasi  mutufasyankes.kemkes.go.id yang dilakukan setiap bulan dalam waktu 1 tahun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12</a:t>
          </a:r>
          <a:endParaRPr sz="1400"/>
        </a:p>
      </xdr:txBody>
    </xdr:sp>
    <xdr:clientData fLocksWithSheet="0"/>
  </xdr:oneCellAnchor>
  <xdr:oneCellAnchor>
    <xdr:from>
      <xdr:col>4</xdr:col>
      <xdr:colOff>180975</xdr:colOff>
      <xdr:row>178</xdr:row>
      <xdr:rowOff>200025</xdr:rowOff>
    </xdr:from>
    <xdr:ext cx="3876675" cy="790575"/>
    <xdr:sp macro="" textlink="">
      <xdr:nvSpPr>
        <xdr:cNvPr id="140" name="Shape 140"/>
        <xdr:cNvSpPr txBox="1"/>
      </xdr:nvSpPr>
      <xdr:spPr>
        <a:xfrm>
          <a:off x="3412425" y="3389475"/>
          <a:ext cx="3867150" cy="7810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pemberi layanan yang dilakukan identifikasi secara benar dalam periode observasi</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jumlah pemberi pelayanan yang di observasi  dalam periode observasi</a:t>
          </a:r>
          <a:endParaRPr sz="1400"/>
        </a:p>
      </xdr:txBody>
    </xdr:sp>
    <xdr:clientData fLocksWithSheet="0"/>
  </xdr:oneCellAnchor>
  <xdr:oneCellAnchor>
    <xdr:from>
      <xdr:col>4</xdr:col>
      <xdr:colOff>247650</xdr:colOff>
      <xdr:row>173</xdr:row>
      <xdr:rowOff>219075</xdr:rowOff>
    </xdr:from>
    <xdr:ext cx="3619500" cy="790575"/>
    <xdr:sp macro="" textlink="">
      <xdr:nvSpPr>
        <xdr:cNvPr id="141" name="Shape 141"/>
        <xdr:cNvSpPr txBox="1"/>
      </xdr:nvSpPr>
      <xdr:spPr>
        <a:xfrm>
          <a:off x="3536250" y="3389475"/>
          <a:ext cx="3619500" cy="7810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petugas yang patuh menggunakan APD sesuai indikasi dalam periode observasi</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seluruh petugas yang terindikasi menggunakan APD dalam periode observasi</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0</xdr:colOff>
      <xdr:row>50</xdr:row>
      <xdr:rowOff>0</xdr:rowOff>
    </xdr:from>
    <xdr:ext cx="3876675" cy="923925"/>
    <xdr:sp macro="" textlink="">
      <xdr:nvSpPr>
        <xdr:cNvPr id="142" name="Shape 142"/>
        <xdr:cNvSpPr txBox="1"/>
      </xdr:nvSpPr>
      <xdr:spPr>
        <a:xfrm>
          <a:off x="3412425" y="3322800"/>
          <a:ext cx="3867150" cy="9144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usia 0-59 bulan 29 hari yang di timbang minimal 8 kali di wilayah kerja puskesmas dalam kurun waktu satu tahun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a:solidFill>
                <a:srgbClr val="000000"/>
              </a:solidFill>
              <a:latin typeface="Calibri"/>
              <a:ea typeface="Calibri"/>
              <a:cs typeface="Calibri"/>
              <a:sym typeface="Calibri"/>
            </a:rPr>
            <a:t>Jumlah sasaran balita usia 0-59 bulan 29 hari di wilayah kerja puskesmas </a:t>
          </a:r>
          <a:endParaRPr sz="900">
            <a:solidFill>
              <a:srgbClr val="000000"/>
            </a:solidFill>
          </a:endParaRPr>
        </a:p>
        <a:p>
          <a:pPr marL="0" lvl="0" indent="0" algn="l" rtl="0">
            <a:spcBef>
              <a:spcPts val="0"/>
            </a:spcBef>
            <a:spcAft>
              <a:spcPts val="0"/>
            </a:spcAft>
            <a:buNone/>
          </a:pPr>
          <a:r>
            <a:rPr lang="en-US" sz="900" b="0" i="0">
              <a:solidFill>
                <a:srgbClr val="000000"/>
              </a:solidFill>
              <a:latin typeface="Calibri"/>
              <a:ea typeface="Calibri"/>
              <a:cs typeface="Calibri"/>
              <a:sym typeface="Calibri"/>
            </a:rPr>
            <a:t>dalam kurun waktu 1 tahun                    </a:t>
          </a:r>
          <a:r>
            <a:rPr lang="en-US" sz="1100" b="0" i="0">
              <a:solidFill>
                <a:srgbClr val="000000"/>
              </a:solidFill>
              <a:latin typeface="Calibri"/>
              <a:ea typeface="Calibri"/>
              <a:cs typeface="Calibri"/>
              <a:sym typeface="Calibri"/>
            </a:rPr>
            <a:t>                                                                                                     </a:t>
          </a:r>
          <a:endParaRPr sz="900">
            <a:solidFill>
              <a:srgbClr val="000000"/>
            </a:solidFill>
          </a:endParaRPr>
        </a:p>
      </xdr:txBody>
    </xdr:sp>
    <xdr:clientData fLocksWithSheet="0"/>
  </xdr:oneCellAnchor>
  <xdr:oneCellAnchor>
    <xdr:from>
      <xdr:col>4</xdr:col>
      <xdr:colOff>152400</xdr:colOff>
      <xdr:row>11</xdr:row>
      <xdr:rowOff>333375</xdr:rowOff>
    </xdr:from>
    <xdr:ext cx="4076700" cy="714375"/>
    <xdr:sp macro="" textlink="">
      <xdr:nvSpPr>
        <xdr:cNvPr id="143" name="Shape 143"/>
        <xdr:cNvSpPr txBox="1"/>
      </xdr:nvSpPr>
      <xdr:spPr>
        <a:xfrm>
          <a:off x="3310212" y="3422846"/>
          <a:ext cx="4071577" cy="714309"/>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90000"/>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rumah tangga ber PHBS di wilayah kerja puskesmas </a:t>
          </a:r>
          <a:endParaRPr sz="1400"/>
        </a:p>
        <a:p>
          <a:pPr marL="0" lvl="0" indent="0" algn="l" rtl="0">
            <a:lnSpc>
              <a:spcPct val="100000"/>
            </a:lnSpc>
            <a:spcBef>
              <a:spcPts val="0"/>
            </a:spcBef>
            <a:spcAft>
              <a:spcPts val="0"/>
            </a:spcAft>
            <a:buNone/>
          </a:pPr>
          <a:r>
            <a:rPr lang="en-US" sz="900">
              <a:latin typeface="Calibri"/>
              <a:ea typeface="Calibri"/>
              <a:cs typeface="Calibri"/>
              <a:sym typeface="Calibri"/>
            </a:rPr>
            <a:t>   dalam kurun 1 tahun</a:t>
          </a:r>
          <a:endParaRPr sz="900" b="0" i="0" u="none" strike="noStrike">
            <a:solidFill>
              <a:srgbClr val="000000"/>
            </a:solidFill>
            <a:latin typeface="Calibri"/>
            <a:ea typeface="Calibri"/>
            <a:cs typeface="Calibri"/>
            <a:sym typeface="Calibri"/>
          </a:endParaRPr>
        </a:p>
        <a:p>
          <a:pPr marL="0" lvl="0" indent="0" algn="l" rtl="0">
            <a:lnSpc>
              <a:spcPct val="88888"/>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00000"/>
            </a:lnSpc>
            <a:spcBef>
              <a:spcPts val="0"/>
            </a:spcBef>
            <a:spcAft>
              <a:spcPts val="0"/>
            </a:spcAft>
            <a:buNone/>
          </a:pPr>
          <a:r>
            <a:rPr lang="en-US" sz="900">
              <a:latin typeface="Calibri"/>
              <a:ea typeface="Calibri"/>
              <a:cs typeface="Calibri"/>
              <a:sym typeface="Calibri"/>
            </a:rPr>
            <a:t>   Seluruh Rumah tangga yang dipantau di wilayah kerja puskesmas </a:t>
          </a:r>
          <a:endParaRPr sz="1400"/>
        </a:p>
        <a:p>
          <a:pPr marL="0" lvl="0" indent="0" algn="l" rtl="0">
            <a:lnSpc>
              <a:spcPct val="100000"/>
            </a:lnSpc>
            <a:spcBef>
              <a:spcPts val="0"/>
            </a:spcBef>
            <a:spcAft>
              <a:spcPts val="0"/>
            </a:spcAft>
            <a:buNone/>
          </a:pPr>
          <a:r>
            <a:rPr lang="en-US" sz="900">
              <a:latin typeface="Calibri"/>
              <a:ea typeface="Calibri"/>
              <a:cs typeface="Calibri"/>
              <a:sym typeface="Calibri"/>
            </a:rPr>
            <a:t>   dalam kurun waktu 1 tahun</a:t>
          </a:r>
          <a:endParaRPr sz="1400"/>
        </a:p>
      </xdr:txBody>
    </xdr:sp>
    <xdr:clientData fLocksWithSheet="0"/>
  </xdr:oneCellAnchor>
  <xdr:oneCellAnchor>
    <xdr:from>
      <xdr:col>4</xdr:col>
      <xdr:colOff>123825</xdr:colOff>
      <xdr:row>106</xdr:row>
      <xdr:rowOff>142875</xdr:rowOff>
    </xdr:from>
    <xdr:ext cx="3619500" cy="790575"/>
    <xdr:sp macro="" textlink="">
      <xdr:nvSpPr>
        <xdr:cNvPr id="144" name="Shape 144"/>
        <xdr:cNvSpPr txBox="1"/>
      </xdr:nvSpPr>
      <xdr:spPr>
        <a:xfrm>
          <a:off x="3536250" y="3389475"/>
          <a:ext cx="3619500" cy="7810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ibu hamil yang dites Sifilis sesuai standar</a:t>
          </a:r>
          <a:endParaRPr sz="1400"/>
        </a:p>
        <a:p>
          <a:pPr marL="0" lvl="0" indent="0" algn="l" rtl="0">
            <a:spcBef>
              <a:spcPts val="0"/>
            </a:spcBef>
            <a:spcAft>
              <a:spcPts val="0"/>
            </a:spcAft>
            <a:buNone/>
          </a:pPr>
          <a:r>
            <a:rPr lang="en-US" sz="900">
              <a:latin typeface="Calibri"/>
              <a:ea typeface="Calibri"/>
              <a:cs typeface="Calibri"/>
              <a:sym typeface="Calibri"/>
            </a:rPr>
            <a:t>   di wilayah kerja puskesmas  dalam kurun waktu satu tahun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sasaran ibu hamil yang ada di wilayah kerja puskesmas  pada </a:t>
          </a:r>
          <a:endParaRPr sz="1400"/>
        </a:p>
        <a:p>
          <a:pPr marL="0" lvl="0" indent="0" algn="l" rtl="0">
            <a:spcBef>
              <a:spcPts val="0"/>
            </a:spcBef>
            <a:spcAft>
              <a:spcPts val="0"/>
            </a:spcAft>
            <a:buNone/>
          </a:pPr>
          <a:r>
            <a:rPr lang="en-US" sz="900">
              <a:latin typeface="Calibri"/>
              <a:ea typeface="Calibri"/>
              <a:cs typeface="Calibri"/>
              <a:sym typeface="Calibri"/>
            </a:rPr>
            <a:t>   kurun waktu satu tahun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76200</xdr:colOff>
      <xdr:row>114</xdr:row>
      <xdr:rowOff>114300</xdr:rowOff>
    </xdr:from>
    <xdr:ext cx="3619500" cy="800100"/>
    <xdr:sp macro="" textlink="">
      <xdr:nvSpPr>
        <xdr:cNvPr id="145" name="Shape 145"/>
        <xdr:cNvSpPr txBox="1"/>
      </xdr:nvSpPr>
      <xdr:spPr>
        <a:xfrm>
          <a:off x="3536250" y="3384713"/>
          <a:ext cx="3619500" cy="7905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penderita DBD yang ditangani sesuai standar di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seluruh kasus kronis Filariasis di wilayah kerja puskesmas </a:t>
          </a:r>
          <a:endParaRPr sz="900">
            <a:latin typeface="Calibri"/>
            <a:ea typeface="Calibri"/>
            <a:cs typeface="Calibri"/>
            <a:sym typeface="Calibri"/>
          </a:endParaRPr>
        </a:p>
        <a:p>
          <a:pPr marL="0" lvl="0" indent="0" algn="l" rtl="0">
            <a:spcBef>
              <a:spcPts val="0"/>
            </a:spcBef>
            <a:spcAft>
              <a:spcPts val="0"/>
            </a:spcAft>
            <a:buNone/>
          </a:pPr>
          <a:r>
            <a:rPr lang="en-US" sz="900">
              <a:latin typeface="Calibri"/>
              <a:ea typeface="Calibri"/>
              <a:cs typeface="Calibri"/>
              <a:sym typeface="Calibri"/>
            </a:rPr>
            <a:t>   pada kurun waktu satu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140</xdr:row>
      <xdr:rowOff>85725</xdr:rowOff>
    </xdr:from>
    <xdr:ext cx="4029075" cy="809625"/>
    <xdr:sp macro="" textlink="">
      <xdr:nvSpPr>
        <xdr:cNvPr id="168" name="Shape 168"/>
        <xdr:cNvSpPr txBox="1"/>
      </xdr:nvSpPr>
      <xdr:spPr>
        <a:xfrm>
          <a:off x="3335854" y="3376744"/>
          <a:ext cx="4020293" cy="806512"/>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sasaran usia &gt; 60 tahun yang mendapatkan vaksinasi Covid -19 dosis 1 di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penduduk usia &gt;60 tahun di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4</xdr:col>
      <xdr:colOff>152400</xdr:colOff>
      <xdr:row>156</xdr:row>
      <xdr:rowOff>142875</xdr:rowOff>
    </xdr:from>
    <xdr:ext cx="3933825" cy="771525"/>
    <xdr:sp macro="" textlink="">
      <xdr:nvSpPr>
        <xdr:cNvPr id="169" name="Shape 169"/>
        <xdr:cNvSpPr txBox="1"/>
      </xdr:nvSpPr>
      <xdr:spPr>
        <a:xfrm>
          <a:off x="3383850" y="3399000"/>
          <a:ext cx="3924300" cy="7620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Pos UKK di wilayah kerja puskesmas yang dilakukan pembinaan</a:t>
          </a:r>
          <a:endParaRPr sz="10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seluruh Pos UKK yang ada di wilayah kerja puskesmas</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95250</xdr:colOff>
      <xdr:row>141</xdr:row>
      <xdr:rowOff>95250</xdr:rowOff>
    </xdr:from>
    <xdr:ext cx="4029075" cy="828675"/>
    <xdr:sp macro="" textlink="">
      <xdr:nvSpPr>
        <xdr:cNvPr id="170" name="Shape 170"/>
        <xdr:cNvSpPr txBox="1"/>
      </xdr:nvSpPr>
      <xdr:spPr>
        <a:xfrm>
          <a:off x="3335854" y="3370369"/>
          <a:ext cx="4020293" cy="819263"/>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usia &gt; 60 tahun yang mendapatkan vaksinasi Covid -19 dosis 2 di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penduduk usia &gt;60 tahun di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4</xdr:col>
      <xdr:colOff>123825</xdr:colOff>
      <xdr:row>142</xdr:row>
      <xdr:rowOff>95250</xdr:rowOff>
    </xdr:from>
    <xdr:ext cx="4029075" cy="828675"/>
    <xdr:sp macro="" textlink="">
      <xdr:nvSpPr>
        <xdr:cNvPr id="146" name="Shape 146"/>
        <xdr:cNvSpPr txBox="1"/>
      </xdr:nvSpPr>
      <xdr:spPr>
        <a:xfrm>
          <a:off x="3335854" y="3370369"/>
          <a:ext cx="4020293" cy="819263"/>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usia &gt; 6 tahun yang mendapatkan vaksinasi Covid -19 dosis 1 di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penduduk usia &gt;6 tahun di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4</xdr:col>
      <xdr:colOff>123825</xdr:colOff>
      <xdr:row>143</xdr:row>
      <xdr:rowOff>0</xdr:rowOff>
    </xdr:from>
    <xdr:ext cx="4019550" cy="809625"/>
    <xdr:sp macro="" textlink="">
      <xdr:nvSpPr>
        <xdr:cNvPr id="171" name="Shape 171"/>
        <xdr:cNvSpPr txBox="1"/>
      </xdr:nvSpPr>
      <xdr:spPr>
        <a:xfrm>
          <a:off x="3340463" y="3379895"/>
          <a:ext cx="4011074" cy="800211"/>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usia &gt; 6 tahun yang mendapatkan vaksinasi Covid -19 dosis 2 di wilayah kerja puskesmas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seluruh penduduk usia &gt;6 tahun di wilayah kerja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2</xdr:col>
      <xdr:colOff>1752600</xdr:colOff>
      <xdr:row>146</xdr:row>
      <xdr:rowOff>0</xdr:rowOff>
    </xdr:from>
    <xdr:ext cx="1038225" cy="266700"/>
    <xdr:sp macro="" textlink="">
      <xdr:nvSpPr>
        <xdr:cNvPr id="172" name="Shape 172"/>
        <xdr:cNvSpPr txBox="1"/>
      </xdr:nvSpPr>
      <xdr:spPr>
        <a:xfrm>
          <a:off x="4831519" y="3647720"/>
          <a:ext cx="1028963"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0</xdr:colOff>
      <xdr:row>146</xdr:row>
      <xdr:rowOff>0</xdr:rowOff>
    </xdr:from>
    <xdr:ext cx="809625" cy="266700"/>
    <xdr:sp macro="" textlink="">
      <xdr:nvSpPr>
        <xdr:cNvPr id="173" name="Shape 173"/>
        <xdr:cNvSpPr txBox="1"/>
      </xdr:nvSpPr>
      <xdr:spPr>
        <a:xfrm>
          <a:off x="4941586" y="3647720"/>
          <a:ext cx="80882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0</xdr:colOff>
      <xdr:row>146</xdr:row>
      <xdr:rowOff>0</xdr:rowOff>
    </xdr:from>
    <xdr:ext cx="895350" cy="266700"/>
    <xdr:sp macro="" textlink="">
      <xdr:nvSpPr>
        <xdr:cNvPr id="174" name="Shape 174"/>
        <xdr:cNvSpPr txBox="1"/>
      </xdr:nvSpPr>
      <xdr:spPr>
        <a:xfrm>
          <a:off x="4901205" y="3647720"/>
          <a:ext cx="889590"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1752600</xdr:colOff>
      <xdr:row>146</xdr:row>
      <xdr:rowOff>0</xdr:rowOff>
    </xdr:from>
    <xdr:ext cx="1038225" cy="266700"/>
    <xdr:sp macro="" textlink="">
      <xdr:nvSpPr>
        <xdr:cNvPr id="41" name="Shape 172"/>
        <xdr:cNvSpPr txBox="1"/>
      </xdr:nvSpPr>
      <xdr:spPr>
        <a:xfrm>
          <a:off x="4831519" y="3647720"/>
          <a:ext cx="1028963"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0</xdr:colOff>
      <xdr:row>146</xdr:row>
      <xdr:rowOff>0</xdr:rowOff>
    </xdr:from>
    <xdr:ext cx="809625" cy="266700"/>
    <xdr:sp macro="" textlink="">
      <xdr:nvSpPr>
        <xdr:cNvPr id="44" name="Shape 99"/>
        <xdr:cNvSpPr txBox="1"/>
      </xdr:nvSpPr>
      <xdr:spPr>
        <a:xfrm>
          <a:off x="4941586" y="3647720"/>
          <a:ext cx="80882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1752600</xdr:colOff>
      <xdr:row>146</xdr:row>
      <xdr:rowOff>0</xdr:rowOff>
    </xdr:from>
    <xdr:ext cx="1019175" cy="266700"/>
    <xdr:sp macro="" textlink="">
      <xdr:nvSpPr>
        <xdr:cNvPr id="147" name="Shape 147"/>
        <xdr:cNvSpPr txBox="1"/>
      </xdr:nvSpPr>
      <xdr:spPr>
        <a:xfrm>
          <a:off x="4838706" y="3647720"/>
          <a:ext cx="101458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2114550</xdr:colOff>
      <xdr:row>146</xdr:row>
      <xdr:rowOff>0</xdr:rowOff>
    </xdr:from>
    <xdr:ext cx="981075" cy="266700"/>
    <xdr:sp macro="" textlink="">
      <xdr:nvSpPr>
        <xdr:cNvPr id="52" name="Shape 98"/>
        <xdr:cNvSpPr txBox="1"/>
      </xdr:nvSpPr>
      <xdr:spPr>
        <a:xfrm>
          <a:off x="4859808" y="3647720"/>
          <a:ext cx="972385"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1838325</xdr:colOff>
      <xdr:row>146</xdr:row>
      <xdr:rowOff>0</xdr:rowOff>
    </xdr:from>
    <xdr:ext cx="1057275" cy="266700"/>
    <xdr:sp macro="" textlink="">
      <xdr:nvSpPr>
        <xdr:cNvPr id="149" name="Shape 149"/>
        <xdr:cNvSpPr txBox="1"/>
      </xdr:nvSpPr>
      <xdr:spPr>
        <a:xfrm>
          <a:off x="4818025" y="3647720"/>
          <a:ext cx="105595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2209800</xdr:colOff>
      <xdr:row>146</xdr:row>
      <xdr:rowOff>0</xdr:rowOff>
    </xdr:from>
    <xdr:ext cx="771525" cy="266700"/>
    <xdr:sp macro="" textlink="">
      <xdr:nvSpPr>
        <xdr:cNvPr id="150" name="Shape 150"/>
        <xdr:cNvSpPr txBox="1"/>
      </xdr:nvSpPr>
      <xdr:spPr>
        <a:xfrm>
          <a:off x="4961826" y="3647720"/>
          <a:ext cx="76834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2209800</xdr:colOff>
      <xdr:row>166</xdr:row>
      <xdr:rowOff>0</xdr:rowOff>
    </xdr:from>
    <xdr:ext cx="762000" cy="276225"/>
    <xdr:sp macro="" textlink="">
      <xdr:nvSpPr>
        <xdr:cNvPr id="153" name="Shape 153"/>
        <xdr:cNvSpPr txBox="1"/>
      </xdr:nvSpPr>
      <xdr:spPr>
        <a:xfrm>
          <a:off x="4965186" y="3645938"/>
          <a:ext cx="761629" cy="268124"/>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2209800</xdr:colOff>
      <xdr:row>166</xdr:row>
      <xdr:rowOff>0</xdr:rowOff>
    </xdr:from>
    <xdr:ext cx="762000" cy="276225"/>
    <xdr:sp macro="" textlink="">
      <xdr:nvSpPr>
        <xdr:cNvPr id="55" name="Shape 153"/>
        <xdr:cNvSpPr txBox="1"/>
      </xdr:nvSpPr>
      <xdr:spPr>
        <a:xfrm>
          <a:off x="4965186" y="3645938"/>
          <a:ext cx="761629" cy="268124"/>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2209800</xdr:colOff>
      <xdr:row>168</xdr:row>
      <xdr:rowOff>0</xdr:rowOff>
    </xdr:from>
    <xdr:ext cx="771525" cy="276225"/>
    <xdr:sp macro="" textlink="">
      <xdr:nvSpPr>
        <xdr:cNvPr id="152" name="Shape 152"/>
        <xdr:cNvSpPr txBox="1"/>
      </xdr:nvSpPr>
      <xdr:spPr>
        <a:xfrm>
          <a:off x="4961737" y="3644494"/>
          <a:ext cx="768526" cy="271013"/>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152400</xdr:colOff>
      <xdr:row>192</xdr:row>
      <xdr:rowOff>238125</xdr:rowOff>
    </xdr:from>
    <xdr:ext cx="3914775" cy="695325"/>
    <xdr:sp macro="" textlink="">
      <xdr:nvSpPr>
        <xdr:cNvPr id="175" name="Shape 175"/>
        <xdr:cNvSpPr txBox="1"/>
      </xdr:nvSpPr>
      <xdr:spPr>
        <a:xfrm>
          <a:off x="3393375" y="3437100"/>
          <a:ext cx="3905250" cy="6858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Ketersediaan 80% dari 40 item obat  esensial yang ditetapkan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sebagai obat indikator</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40</a:t>
          </a:r>
          <a:endParaRPr sz="1400"/>
        </a:p>
      </xdr:txBody>
    </xdr:sp>
    <xdr:clientData fLocksWithSheet="0"/>
  </xdr:oneCellAnchor>
  <xdr:oneCellAnchor>
    <xdr:from>
      <xdr:col>4</xdr:col>
      <xdr:colOff>161925</xdr:colOff>
      <xdr:row>196</xdr:row>
      <xdr:rowOff>161925</xdr:rowOff>
    </xdr:from>
    <xdr:ext cx="3886200" cy="1104900"/>
    <xdr:sp macro="" textlink="">
      <xdr:nvSpPr>
        <xdr:cNvPr id="176" name="Shape 176"/>
        <xdr:cNvSpPr txBox="1"/>
      </xdr:nvSpPr>
      <xdr:spPr>
        <a:xfrm>
          <a:off x="3407663" y="3232313"/>
          <a:ext cx="3876675" cy="10953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resep yang menggunakan antibiotik pada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penatalaksanaan kasus ISPA non Pneumonia  dalam kurun waktu 1 tahun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seluruh resep pada penatalaksanaan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kasus ISPA non pneumia dalam kurun waktu 1 tahun</a:t>
          </a:r>
          <a:endParaRPr sz="1400"/>
        </a:p>
      </xdr:txBody>
    </xdr:sp>
    <xdr:clientData fLocksWithSheet="0"/>
  </xdr:oneCellAnchor>
  <xdr:oneCellAnchor>
    <xdr:from>
      <xdr:col>4</xdr:col>
      <xdr:colOff>123825</xdr:colOff>
      <xdr:row>198</xdr:row>
      <xdr:rowOff>85725</xdr:rowOff>
    </xdr:from>
    <xdr:ext cx="3781425" cy="762000"/>
    <xdr:sp macro="" textlink="">
      <xdr:nvSpPr>
        <xdr:cNvPr id="177" name="Shape 177"/>
        <xdr:cNvSpPr txBox="1"/>
      </xdr:nvSpPr>
      <xdr:spPr>
        <a:xfrm>
          <a:off x="3460050" y="3403763"/>
          <a:ext cx="3771900" cy="7524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item obat yang sesuai dengan Formularium Nasional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di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X   100%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Jumlah seluruh item obat yang ada di Puskesmas  dalam kurun waktu 1 tahun    </a:t>
          </a:r>
          <a:endParaRPr sz="1400"/>
        </a:p>
      </xdr:txBody>
    </xdr:sp>
    <xdr:clientData fLocksWithSheet="0"/>
  </xdr:oneCellAnchor>
  <xdr:oneCellAnchor>
    <xdr:from>
      <xdr:col>4</xdr:col>
      <xdr:colOff>76200</xdr:colOff>
      <xdr:row>199</xdr:row>
      <xdr:rowOff>161925</xdr:rowOff>
    </xdr:from>
    <xdr:ext cx="3924300" cy="904875"/>
    <xdr:sp macro="" textlink="">
      <xdr:nvSpPr>
        <xdr:cNvPr id="178" name="Shape 178"/>
        <xdr:cNvSpPr txBox="1"/>
      </xdr:nvSpPr>
      <xdr:spPr>
        <a:xfrm>
          <a:off x="3388613" y="3332325"/>
          <a:ext cx="3914775" cy="8953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pasien Hipertensi, Diabetes Melitus dan Tuberculosis</a:t>
          </a:r>
          <a:endParaRPr sz="900">
            <a:latin typeface="Calibri"/>
            <a:ea typeface="Calibri"/>
            <a:cs typeface="Calibri"/>
            <a:sym typeface="Calibri"/>
          </a:endParaRPr>
        </a:p>
        <a:p>
          <a:pPr marL="0" lvl="0" indent="0" algn="l" rtl="0">
            <a:spcBef>
              <a:spcPts val="0"/>
            </a:spcBef>
            <a:spcAft>
              <a:spcPts val="0"/>
            </a:spcAft>
            <a:buNone/>
          </a:pPr>
          <a:r>
            <a:rPr lang="en-US" sz="900">
              <a:latin typeface="Calibri"/>
              <a:ea typeface="Calibri"/>
              <a:cs typeface="Calibri"/>
              <a:sym typeface="Calibri"/>
            </a:rPr>
            <a:t>   yang mendapatkan konseling</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5% dari total pasien Hipertensi, Diabetes Melitus </a:t>
          </a:r>
          <a:endParaRPr sz="1400"/>
        </a:p>
        <a:p>
          <a:pPr marL="0" lvl="0" indent="0" algn="l" rtl="0">
            <a:spcBef>
              <a:spcPts val="0"/>
            </a:spcBef>
            <a:spcAft>
              <a:spcPts val="0"/>
            </a:spcAft>
            <a:buNone/>
          </a:pPr>
          <a:r>
            <a:rPr lang="en-US" sz="900">
              <a:latin typeface="Calibri"/>
              <a:ea typeface="Calibri"/>
              <a:cs typeface="Calibri"/>
              <a:sym typeface="Calibri"/>
            </a:rPr>
            <a:t>   dan Tuberculosis yang ada di Puskesmas  </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200025</xdr:colOff>
      <xdr:row>197</xdr:row>
      <xdr:rowOff>85725</xdr:rowOff>
    </xdr:from>
    <xdr:ext cx="4019550" cy="1095375"/>
    <xdr:sp macro="" textlink="">
      <xdr:nvSpPr>
        <xdr:cNvPr id="179" name="Shape 179"/>
        <xdr:cNvSpPr txBox="1"/>
      </xdr:nvSpPr>
      <xdr:spPr>
        <a:xfrm>
          <a:off x="3340988" y="3499013"/>
          <a:ext cx="4010025" cy="5619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09090"/>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100" b="0" i="0">
              <a:latin typeface="Calibri"/>
              <a:ea typeface="Calibri"/>
              <a:cs typeface="Calibri"/>
              <a:sym typeface="Calibri"/>
            </a:rPr>
            <a:t>Jumlah resep yang menggunakan antibiotik pada </a:t>
          </a:r>
          <a:endParaRPr sz="900"/>
        </a:p>
        <a:p>
          <a:pPr marL="0" lvl="0" indent="0" algn="l" rtl="0">
            <a:lnSpc>
              <a:spcPct val="109090"/>
            </a:lnSpc>
            <a:spcBef>
              <a:spcPts val="0"/>
            </a:spcBef>
            <a:spcAft>
              <a:spcPts val="0"/>
            </a:spcAft>
            <a:buNone/>
          </a:pPr>
          <a:r>
            <a:rPr lang="en-US" sz="1100" b="0" i="0">
              <a:latin typeface="Calibri"/>
              <a:ea typeface="Calibri"/>
              <a:cs typeface="Calibri"/>
              <a:sym typeface="Calibri"/>
            </a:rPr>
            <a:t>    penatalaksanaan kasus Diare non spesifik</a:t>
          </a:r>
          <a:endParaRPr sz="900"/>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    X   100%</a:t>
          </a:r>
          <a:endParaRPr sz="1400"/>
        </a:p>
        <a:p>
          <a:pPr marL="0" lvl="0" indent="0" algn="l" rtl="0">
            <a:lnSpc>
              <a:spcPct val="109090"/>
            </a:lnSpc>
            <a:spcBef>
              <a:spcPts val="0"/>
            </a:spcBef>
            <a:spcAft>
              <a:spcPts val="0"/>
            </a:spcAft>
            <a:buNone/>
          </a:pPr>
          <a:r>
            <a:rPr lang="en-US" sz="1100" b="0" i="0">
              <a:latin typeface="Calibri"/>
              <a:ea typeface="Calibri"/>
              <a:cs typeface="Calibri"/>
              <a:sym typeface="Calibri"/>
            </a:rPr>
            <a:t>    Jumlah seluruh resep pada penatalaksanaan </a:t>
          </a:r>
          <a:endParaRPr sz="900"/>
        </a:p>
        <a:p>
          <a:pPr marL="0" lvl="0" indent="0" algn="l" rtl="0">
            <a:lnSpc>
              <a:spcPct val="100000"/>
            </a:lnSpc>
            <a:spcBef>
              <a:spcPts val="0"/>
            </a:spcBef>
            <a:spcAft>
              <a:spcPts val="0"/>
            </a:spcAft>
            <a:buNone/>
          </a:pPr>
          <a:r>
            <a:rPr lang="en-US" sz="1100" b="0" i="0">
              <a:latin typeface="Calibri"/>
              <a:ea typeface="Calibri"/>
              <a:cs typeface="Calibri"/>
              <a:sym typeface="Calibri"/>
            </a:rPr>
            <a:t>    kasus Diare non Spesifik dalam kurun waktu 1 tahun</a:t>
          </a:r>
          <a:endParaRPr sz="900"/>
        </a:p>
      </xdr:txBody>
    </xdr:sp>
    <xdr:clientData fLocksWithSheet="0"/>
  </xdr:oneCellAnchor>
  <xdr:oneCellAnchor>
    <xdr:from>
      <xdr:col>4</xdr:col>
      <xdr:colOff>123825</xdr:colOff>
      <xdr:row>201</xdr:row>
      <xdr:rowOff>200025</xdr:rowOff>
    </xdr:from>
    <xdr:ext cx="3933825" cy="1009650"/>
    <xdr:sp macro="" textlink="">
      <xdr:nvSpPr>
        <xdr:cNvPr id="180" name="Shape 180"/>
        <xdr:cNvSpPr txBox="1"/>
      </xdr:nvSpPr>
      <xdr:spPr>
        <a:xfrm>
          <a:off x="3380310" y="3275735"/>
          <a:ext cx="3931381" cy="1008531"/>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pasien yang melakukan pemeriksaan laboratorium di</a:t>
          </a:r>
          <a:endParaRPr sz="900">
            <a:latin typeface="Calibri"/>
            <a:ea typeface="Calibri"/>
            <a:cs typeface="Calibri"/>
            <a:sym typeface="Calibri"/>
          </a:endParaRPr>
        </a:p>
        <a:p>
          <a:pPr marL="0" lvl="0" indent="0" algn="l" rtl="0">
            <a:spcBef>
              <a:spcPts val="0"/>
            </a:spcBef>
            <a:spcAft>
              <a:spcPts val="0"/>
            </a:spcAft>
            <a:buNone/>
          </a:pPr>
          <a:r>
            <a:rPr lang="en-US" sz="900">
              <a:latin typeface="Calibri"/>
              <a:ea typeface="Calibri"/>
              <a:cs typeface="Calibri"/>
              <a:sym typeface="Calibri"/>
            </a:rPr>
            <a:t>    Puskesmas dalam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kunjungan pasien yang disarankan untuk melakukan </a:t>
          </a:r>
          <a:endParaRPr sz="1400"/>
        </a:p>
        <a:p>
          <a:pPr marL="0" lvl="0" indent="0" algn="l" rtl="0">
            <a:spcBef>
              <a:spcPts val="0"/>
            </a:spcBef>
            <a:spcAft>
              <a:spcPts val="0"/>
            </a:spcAft>
            <a:buNone/>
          </a:pPr>
          <a:r>
            <a:rPr lang="en-US" sz="900">
              <a:latin typeface="Calibri"/>
              <a:ea typeface="Calibri"/>
              <a:cs typeface="Calibri"/>
              <a:sym typeface="Calibri"/>
            </a:rPr>
            <a:t>    pemeriksaan laboratorium di Puskesmas dalam kurun waktu </a:t>
          </a:r>
          <a:endParaRPr sz="1400"/>
        </a:p>
        <a:p>
          <a:pPr marL="0" lvl="0" indent="0" algn="l" rtl="0">
            <a:spcBef>
              <a:spcPts val="0"/>
            </a:spcBef>
            <a:spcAft>
              <a:spcPts val="0"/>
            </a:spcAft>
            <a:buNone/>
          </a:pPr>
          <a:r>
            <a:rPr lang="en-US" sz="900">
              <a:latin typeface="Calibri"/>
              <a:ea typeface="Calibri"/>
              <a:cs typeface="Calibri"/>
              <a:sym typeface="Calibri"/>
            </a:rPr>
            <a:t>    1 tahun</a:t>
          </a:r>
          <a:endParaRPr sz="14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3</xdr:col>
      <xdr:colOff>1752600</xdr:colOff>
      <xdr:row>189</xdr:row>
      <xdr:rowOff>123825</xdr:rowOff>
    </xdr:from>
    <xdr:ext cx="1019175" cy="266700"/>
    <xdr:sp macro="" textlink="">
      <xdr:nvSpPr>
        <xdr:cNvPr id="92" name="Shape 147"/>
        <xdr:cNvSpPr txBox="1"/>
      </xdr:nvSpPr>
      <xdr:spPr>
        <a:xfrm>
          <a:off x="4838706" y="3647720"/>
          <a:ext cx="101458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2114550</xdr:colOff>
      <xdr:row>187</xdr:row>
      <xdr:rowOff>428625</xdr:rowOff>
    </xdr:from>
    <xdr:ext cx="981075" cy="266700"/>
    <xdr:sp macro="" textlink="">
      <xdr:nvSpPr>
        <xdr:cNvPr id="181" name="Shape 181"/>
        <xdr:cNvSpPr txBox="1"/>
      </xdr:nvSpPr>
      <xdr:spPr>
        <a:xfrm>
          <a:off x="4859808" y="3647720"/>
          <a:ext cx="972385"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0</xdr:colOff>
      <xdr:row>187</xdr:row>
      <xdr:rowOff>428625</xdr:rowOff>
    </xdr:from>
    <xdr:ext cx="809625" cy="266700"/>
    <xdr:sp macro="" textlink="">
      <xdr:nvSpPr>
        <xdr:cNvPr id="100" name="Shape 173"/>
        <xdr:cNvSpPr txBox="1"/>
      </xdr:nvSpPr>
      <xdr:spPr>
        <a:xfrm>
          <a:off x="4941586" y="3647720"/>
          <a:ext cx="80882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180975</xdr:colOff>
      <xdr:row>182</xdr:row>
      <xdr:rowOff>142875</xdr:rowOff>
    </xdr:from>
    <xdr:ext cx="3914775" cy="942975"/>
    <xdr:sp macro="" textlink="">
      <xdr:nvSpPr>
        <xdr:cNvPr id="182" name="Shape 182"/>
        <xdr:cNvSpPr txBox="1"/>
      </xdr:nvSpPr>
      <xdr:spPr>
        <a:xfrm>
          <a:off x="3390036" y="3312276"/>
          <a:ext cx="3911928" cy="935448"/>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pasien yang mendapat asuhan keperawatan langsung </a:t>
          </a:r>
          <a:endParaRPr sz="1400"/>
        </a:p>
        <a:p>
          <a:pPr marL="0" lvl="0" indent="0" algn="l" rtl="0">
            <a:spcBef>
              <a:spcPts val="0"/>
            </a:spcBef>
            <a:spcAft>
              <a:spcPts val="0"/>
            </a:spcAft>
            <a:buNone/>
          </a:pPr>
          <a:r>
            <a:rPr lang="en-US" sz="900">
              <a:latin typeface="Calibri"/>
              <a:ea typeface="Calibri"/>
              <a:cs typeface="Calibri"/>
              <a:sym typeface="Calibri"/>
            </a:rPr>
            <a:t>    oleh perawat pada rawat jalan</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pasien yang dilakukan pengkajian &amp; pemeriksaan fisik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oleh perawat pada kunjungan rawat jalan &amp; IGD di Puskesmas </a:t>
          </a:r>
          <a:endParaRPr sz="1400"/>
        </a:p>
        <a:p>
          <a:pPr marL="0" lvl="0" indent="0" algn="l" rtl="0">
            <a:spcBef>
              <a:spcPts val="0"/>
            </a:spcBef>
            <a:spcAft>
              <a:spcPts val="0"/>
            </a:spcAft>
            <a:buNone/>
          </a:pPr>
          <a:r>
            <a:rPr lang="en-US" sz="900">
              <a:latin typeface="Calibri"/>
              <a:ea typeface="Calibri"/>
              <a:cs typeface="Calibri"/>
              <a:sym typeface="Calibri"/>
            </a:rPr>
            <a:t>     pada kurun waktu 1 tahun</a:t>
          </a:r>
          <a:endParaRPr sz="1400"/>
        </a:p>
        <a:p>
          <a:pPr marL="0" lvl="0" indent="0" algn="l" rtl="0">
            <a:lnSpc>
              <a:spcPct val="111111"/>
            </a:lnSpc>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189</xdr:row>
      <xdr:rowOff>123825</xdr:rowOff>
    </xdr:from>
    <xdr:ext cx="1000125" cy="266700"/>
    <xdr:sp macro="" textlink="">
      <xdr:nvSpPr>
        <xdr:cNvPr id="183" name="Shape 183"/>
        <xdr:cNvSpPr txBox="1"/>
      </xdr:nvSpPr>
      <xdr:spPr>
        <a:xfrm>
          <a:off x="4848317" y="3647720"/>
          <a:ext cx="995366"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187</xdr:row>
      <xdr:rowOff>428625</xdr:rowOff>
    </xdr:from>
    <xdr:ext cx="895350" cy="266700"/>
    <xdr:sp macro="" textlink="">
      <xdr:nvSpPr>
        <xdr:cNvPr id="184" name="Shape 184"/>
        <xdr:cNvSpPr txBox="1"/>
      </xdr:nvSpPr>
      <xdr:spPr>
        <a:xfrm>
          <a:off x="4901400" y="3647720"/>
          <a:ext cx="889200"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171450</xdr:colOff>
      <xdr:row>183</xdr:row>
      <xdr:rowOff>0</xdr:rowOff>
    </xdr:from>
    <xdr:ext cx="3943350" cy="942975"/>
    <xdr:sp macro="" textlink="">
      <xdr:nvSpPr>
        <xdr:cNvPr id="185" name="Shape 185"/>
        <xdr:cNvSpPr txBox="1"/>
      </xdr:nvSpPr>
      <xdr:spPr>
        <a:xfrm>
          <a:off x="3377647" y="3312921"/>
          <a:ext cx="3936707" cy="934158"/>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keluarga yang mendapat ASKEP Keluarga di wilayah</a:t>
          </a:r>
          <a:endParaRPr sz="1400"/>
        </a:p>
        <a:p>
          <a:pPr marL="0" lvl="0" indent="0" algn="l" rtl="0">
            <a:spcBef>
              <a:spcPts val="0"/>
            </a:spcBef>
            <a:spcAft>
              <a:spcPts val="0"/>
            </a:spcAft>
            <a:buNone/>
          </a:pPr>
          <a:r>
            <a:rPr lang="en-US" sz="900">
              <a:latin typeface="Calibri"/>
              <a:ea typeface="Calibri"/>
              <a:cs typeface="Calibri"/>
              <a:sym typeface="Calibri"/>
            </a:rPr>
            <a:t>    kerja Puskesmas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sasaran keluarga yang bermasalah kesehatan dan </a:t>
          </a:r>
          <a:endParaRPr sz="1400"/>
        </a:p>
        <a:p>
          <a:pPr marL="0" lvl="0" indent="0" algn="l" rtl="0">
            <a:spcBef>
              <a:spcPts val="0"/>
            </a:spcBef>
            <a:spcAft>
              <a:spcPts val="0"/>
            </a:spcAft>
            <a:buNone/>
          </a:pPr>
          <a:r>
            <a:rPr lang="en-US" sz="900">
              <a:latin typeface="Calibri"/>
              <a:ea typeface="Calibri"/>
              <a:cs typeface="Calibri"/>
              <a:sym typeface="Calibri"/>
            </a:rPr>
            <a:t>    tercacat dalam register R1 Perkesmas dalam kurun waktu</a:t>
          </a:r>
          <a:endParaRPr sz="1400"/>
        </a:p>
        <a:p>
          <a:pPr marL="0" lvl="0" indent="0" algn="l" rtl="0">
            <a:spcBef>
              <a:spcPts val="0"/>
            </a:spcBef>
            <a:spcAft>
              <a:spcPts val="0"/>
            </a:spcAft>
            <a:buNone/>
          </a:pPr>
          <a:r>
            <a:rPr lang="en-US" sz="900">
              <a:latin typeface="Calibri"/>
              <a:ea typeface="Calibri"/>
              <a:cs typeface="Calibri"/>
              <a:sym typeface="Calibri"/>
            </a:rPr>
            <a:t>    1 tahun</a:t>
          </a:r>
          <a:endParaRPr sz="900">
            <a:latin typeface="Calibri"/>
            <a:ea typeface="Calibri"/>
            <a:cs typeface="Calibri"/>
            <a:sym typeface="Calibri"/>
          </a:endParaRPr>
        </a:p>
      </xdr:txBody>
    </xdr:sp>
    <xdr:clientData fLocksWithSheet="0"/>
  </xdr:oneCellAnchor>
  <xdr:oneCellAnchor>
    <xdr:from>
      <xdr:col>4</xdr:col>
      <xdr:colOff>123825</xdr:colOff>
      <xdr:row>184</xdr:row>
      <xdr:rowOff>0</xdr:rowOff>
    </xdr:from>
    <xdr:ext cx="3933825" cy="962025"/>
    <xdr:sp macro="" textlink="">
      <xdr:nvSpPr>
        <xdr:cNvPr id="186" name="Shape 186"/>
        <xdr:cNvSpPr txBox="1"/>
      </xdr:nvSpPr>
      <xdr:spPr>
        <a:xfrm>
          <a:off x="3380310" y="3303750"/>
          <a:ext cx="3931381" cy="9525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keluarga rawan yang dibina yang memenuhi kriteria</a:t>
          </a:r>
          <a:endParaRPr sz="1000" b="0" i="0" u="none" strike="noStrike">
            <a:latin typeface="Calibri"/>
            <a:ea typeface="Calibri"/>
            <a:cs typeface="Calibri"/>
            <a:sym typeface="Calibri"/>
          </a:endParaRPr>
        </a:p>
        <a:p>
          <a:pPr marL="0" lvl="0" indent="0" algn="l" rtl="0">
            <a:spcBef>
              <a:spcPts val="0"/>
            </a:spcBef>
            <a:spcAft>
              <a:spcPts val="0"/>
            </a:spcAft>
            <a:buNone/>
          </a:pPr>
          <a:r>
            <a:rPr lang="en-US" sz="900" b="0" i="0" u="none" strike="noStrike">
              <a:latin typeface="Calibri"/>
              <a:ea typeface="Calibri"/>
              <a:cs typeface="Calibri"/>
              <a:sym typeface="Calibri"/>
            </a:rPr>
            <a:t>    KM III &amp; IV diwilayah kerja Puskesmas dalam kurun </a:t>
          </a:r>
          <a:endParaRPr sz="1400"/>
        </a:p>
        <a:p>
          <a:pPr marL="0" lvl="0" indent="0" algn="l" rtl="0">
            <a:lnSpc>
              <a:spcPct val="111111"/>
            </a:lnSpc>
            <a:spcBef>
              <a:spcPts val="0"/>
            </a:spcBef>
            <a:spcAft>
              <a:spcPts val="0"/>
            </a:spcAft>
            <a:buNone/>
          </a:pPr>
          <a:r>
            <a:rPr lang="en-US" sz="900" b="0" i="0" u="none" strike="noStrike">
              <a:latin typeface="Calibri"/>
              <a:ea typeface="Calibri"/>
              <a:cs typeface="Calibri"/>
              <a:sym typeface="Calibri"/>
            </a:rPr>
            <a:t>    waktu 1 tahun</a:t>
          </a:r>
          <a:endParaRPr sz="900">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Seluruh keluarga rawan yang ada di wilayah kerja Puskesmas</a:t>
          </a:r>
          <a:endParaRPr sz="1400"/>
        </a:p>
        <a:p>
          <a:pPr marL="0" lvl="0" indent="0" algn="l" rtl="0">
            <a:spcBef>
              <a:spcPts val="0"/>
            </a:spcBef>
            <a:spcAft>
              <a:spcPts val="0"/>
            </a:spcAft>
            <a:buNone/>
          </a:pPr>
          <a:r>
            <a:rPr lang="en-US" sz="900">
              <a:latin typeface="Calibri"/>
              <a:ea typeface="Calibri"/>
              <a:cs typeface="Calibri"/>
              <a:sym typeface="Calibri"/>
            </a:rPr>
            <a:t>    dalam kurun waktu 1 tahun</a:t>
          </a:r>
          <a:endParaRPr sz="1400"/>
        </a:p>
        <a:p>
          <a:pPr marL="0" lvl="0" indent="0" algn="l" rtl="0">
            <a:lnSpc>
              <a:spcPct val="111111"/>
            </a:lnSpc>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185</xdr:row>
      <xdr:rowOff>0</xdr:rowOff>
    </xdr:from>
    <xdr:ext cx="3924300" cy="800100"/>
    <xdr:sp macro="" textlink="">
      <xdr:nvSpPr>
        <xdr:cNvPr id="187" name="Shape 187"/>
        <xdr:cNvSpPr txBox="1"/>
      </xdr:nvSpPr>
      <xdr:spPr>
        <a:xfrm>
          <a:off x="3383918" y="3380450"/>
          <a:ext cx="3924164" cy="799101"/>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KM III &amp; IV pada keluarga dengan penderita TBC di</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wilayah Puskesmas dalam kurun waktu 1 tahun </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Jumlah keluarga yang anggota keluarganya terdapat penderita</a:t>
          </a:r>
          <a:endParaRPr sz="1400"/>
        </a:p>
        <a:p>
          <a:pPr marL="0" lvl="0" indent="0" algn="l" rtl="0">
            <a:spcBef>
              <a:spcPts val="0"/>
            </a:spcBef>
            <a:spcAft>
              <a:spcPts val="0"/>
            </a:spcAft>
            <a:buNone/>
          </a:pPr>
          <a:r>
            <a:rPr lang="en-US" sz="900">
              <a:latin typeface="Calibri"/>
              <a:ea typeface="Calibri"/>
              <a:cs typeface="Calibri"/>
              <a:sym typeface="Calibri"/>
            </a:rPr>
            <a:t>    TBC di wilayah kerja Puskesmas dalam kurun waktu 1 tahun</a:t>
          </a:r>
          <a:endParaRPr sz="1400"/>
        </a:p>
        <a:p>
          <a:pPr marL="0" lvl="0" indent="0" algn="l" rtl="0">
            <a:lnSpc>
              <a:spcPct val="111111"/>
            </a:lnSpc>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186</xdr:row>
      <xdr:rowOff>0</xdr:rowOff>
    </xdr:from>
    <xdr:ext cx="3924300" cy="923925"/>
    <xdr:sp macro="" textlink="">
      <xdr:nvSpPr>
        <xdr:cNvPr id="188" name="Shape 188"/>
        <xdr:cNvSpPr txBox="1"/>
      </xdr:nvSpPr>
      <xdr:spPr>
        <a:xfrm>
          <a:off x="3383918" y="3322567"/>
          <a:ext cx="3924164" cy="91486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KM III &amp; IV pada keluarga dengan penderita hipertensi</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di wilayah Puskesmas dalam kurun waktu 1 tahun</a:t>
          </a:r>
          <a:endParaRPr sz="900">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Jumlah keluarga yang anggota keluarganya terdapat penderita</a:t>
          </a:r>
          <a:endParaRPr sz="1400"/>
        </a:p>
        <a:p>
          <a:pPr marL="0" lvl="0" indent="0" algn="l" rtl="0">
            <a:spcBef>
              <a:spcPts val="0"/>
            </a:spcBef>
            <a:spcAft>
              <a:spcPts val="0"/>
            </a:spcAft>
            <a:buNone/>
          </a:pPr>
          <a:r>
            <a:rPr lang="en-US" sz="900">
              <a:latin typeface="Calibri"/>
              <a:ea typeface="Calibri"/>
              <a:cs typeface="Calibri"/>
              <a:sym typeface="Calibri"/>
            </a:rPr>
            <a:t>    Hipertensi di wilayah kerja Puskesmas dalam kurun waktu</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1 tahun</a:t>
          </a:r>
          <a:endParaRPr sz="14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187</xdr:row>
      <xdr:rowOff>0</xdr:rowOff>
    </xdr:from>
    <xdr:ext cx="3924300" cy="1009650"/>
    <xdr:sp macro="" textlink="">
      <xdr:nvSpPr>
        <xdr:cNvPr id="189" name="Shape 189"/>
        <xdr:cNvSpPr txBox="1"/>
      </xdr:nvSpPr>
      <xdr:spPr>
        <a:xfrm>
          <a:off x="3383918" y="3275735"/>
          <a:ext cx="3924164" cy="1008531"/>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KM III &amp; IV pada keluarga dengan penderita ODGJ di</a:t>
          </a:r>
          <a:endParaRPr sz="1400"/>
        </a:p>
        <a:p>
          <a:pPr marL="0" lvl="0" indent="0" algn="l" rtl="0">
            <a:spcBef>
              <a:spcPts val="0"/>
            </a:spcBef>
            <a:spcAft>
              <a:spcPts val="0"/>
            </a:spcAft>
            <a:buNone/>
          </a:pPr>
          <a:r>
            <a:rPr lang="en-US" sz="900">
              <a:latin typeface="Calibri"/>
              <a:ea typeface="Calibri"/>
              <a:cs typeface="Calibri"/>
              <a:sym typeface="Calibri"/>
            </a:rPr>
            <a:t>    wilayah kerja Puskesmas dalam kurun waktu 1 tahun</a:t>
          </a:r>
          <a:endParaRPr sz="900">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keluarga yang anggota keluarganya terdapat penderita</a:t>
          </a:r>
          <a:endParaRPr sz="900"/>
        </a:p>
        <a:p>
          <a:pPr marL="0" lvl="0" indent="0" algn="l" rtl="0">
            <a:spcBef>
              <a:spcPts val="0"/>
            </a:spcBef>
            <a:spcAft>
              <a:spcPts val="0"/>
            </a:spcAft>
            <a:buNone/>
          </a:pPr>
          <a:r>
            <a:rPr lang="en-US" sz="900">
              <a:latin typeface="Calibri"/>
              <a:ea typeface="Calibri"/>
              <a:cs typeface="Calibri"/>
              <a:sym typeface="Calibri"/>
            </a:rPr>
            <a:t>    ODGJ di wilayah kerja Puskesmas dalam kurun waktu</a:t>
          </a:r>
          <a:endParaRPr sz="900"/>
        </a:p>
        <a:p>
          <a:pPr marL="0" lvl="0" indent="0" algn="l" rtl="0">
            <a:spcBef>
              <a:spcPts val="0"/>
            </a:spcBef>
            <a:spcAft>
              <a:spcPts val="0"/>
            </a:spcAft>
            <a:buNone/>
          </a:pPr>
          <a:r>
            <a:rPr lang="en-US" sz="900">
              <a:latin typeface="Calibri"/>
              <a:ea typeface="Calibri"/>
              <a:cs typeface="Calibri"/>
              <a:sym typeface="Calibri"/>
            </a:rPr>
            <a:t>    1 tahun</a:t>
          </a:r>
          <a:endParaRPr sz="9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188</xdr:row>
      <xdr:rowOff>0</xdr:rowOff>
    </xdr:from>
    <xdr:ext cx="3924300" cy="876300"/>
    <xdr:sp macro="" textlink="">
      <xdr:nvSpPr>
        <xdr:cNvPr id="190" name="Shape 190"/>
        <xdr:cNvSpPr txBox="1"/>
      </xdr:nvSpPr>
      <xdr:spPr>
        <a:xfrm>
          <a:off x="3383918" y="3343547"/>
          <a:ext cx="3924164" cy="872906"/>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kelompok resti yang ada di wilayah kerja Puskesmas</a:t>
          </a:r>
          <a:endParaRPr sz="1400"/>
        </a:p>
        <a:p>
          <a:pPr marL="0" lvl="0" indent="0" algn="l" rtl="0">
            <a:spcBef>
              <a:spcPts val="0"/>
            </a:spcBef>
            <a:spcAft>
              <a:spcPts val="0"/>
            </a:spcAft>
            <a:buNone/>
          </a:pPr>
          <a:r>
            <a:rPr lang="en-US" sz="900">
              <a:latin typeface="Calibri"/>
              <a:ea typeface="Calibri"/>
              <a:cs typeface="Calibri"/>
              <a:sym typeface="Calibri"/>
            </a:rPr>
            <a:t>    yang mendapatkan ASKEP kelompok pada kurun waktu 1 tahun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Kelompok resiko tinggi yang ada dan tercatat pada buku register</a:t>
          </a:r>
          <a:endParaRPr sz="1400"/>
        </a:p>
        <a:p>
          <a:pPr marL="0" lvl="0" indent="0" algn="l" rtl="0">
            <a:spcBef>
              <a:spcPts val="0"/>
            </a:spcBef>
            <a:spcAft>
              <a:spcPts val="0"/>
            </a:spcAft>
            <a:buNone/>
          </a:pPr>
          <a:r>
            <a:rPr lang="en-US" sz="900">
              <a:latin typeface="Calibri"/>
              <a:ea typeface="Calibri"/>
              <a:cs typeface="Calibri"/>
              <a:sym typeface="Calibri"/>
            </a:rPr>
            <a:t>    kelompok resti di Puskesmas pada kurun waktu 1 tahun</a:t>
          </a:r>
          <a:endParaRPr sz="14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189</xdr:row>
      <xdr:rowOff>0</xdr:rowOff>
    </xdr:from>
    <xdr:ext cx="3924300" cy="828675"/>
    <xdr:sp macro="" textlink="">
      <xdr:nvSpPr>
        <xdr:cNvPr id="191" name="Shape 191"/>
        <xdr:cNvSpPr txBox="1"/>
      </xdr:nvSpPr>
      <xdr:spPr>
        <a:xfrm>
          <a:off x="3383918" y="3369747"/>
          <a:ext cx="3924164" cy="820506"/>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Desa atau Kelurahan atau RW atau RT yang mendapat</a:t>
          </a:r>
          <a:endParaRPr sz="1400"/>
        </a:p>
        <a:p>
          <a:pPr marL="0" lvl="0" indent="0" algn="l" rtl="0">
            <a:spcBef>
              <a:spcPts val="0"/>
            </a:spcBef>
            <a:spcAft>
              <a:spcPts val="0"/>
            </a:spcAft>
            <a:buNone/>
          </a:pPr>
          <a:r>
            <a:rPr lang="en-US" sz="900">
              <a:latin typeface="Calibri"/>
              <a:ea typeface="Calibri"/>
              <a:cs typeface="Calibri"/>
              <a:sym typeface="Calibri"/>
            </a:rPr>
            <a:t>    ASKEP komunitas pada kurun waktu 1 tahun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Desa atau Kelurahan atau RW atau RT minimal 1 </a:t>
          </a:r>
          <a:endParaRPr sz="1400"/>
        </a:p>
        <a:p>
          <a:pPr marL="0" lvl="0" indent="0" algn="l" rtl="0">
            <a:spcBef>
              <a:spcPts val="0"/>
            </a:spcBef>
            <a:spcAft>
              <a:spcPts val="0"/>
            </a:spcAft>
            <a:buNone/>
          </a:pPr>
          <a:r>
            <a:rPr lang="en-US" sz="900">
              <a:latin typeface="Calibri"/>
              <a:ea typeface="Calibri"/>
              <a:cs typeface="Calibri"/>
              <a:sym typeface="Calibri"/>
            </a:rPr>
            <a:t>    mendapat ASKEP komunitas dalam kurun waktu 1 tahun</a:t>
          </a:r>
          <a:endParaRPr sz="14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190</xdr:row>
      <xdr:rowOff>0</xdr:rowOff>
    </xdr:from>
    <xdr:ext cx="3924300" cy="781050"/>
    <xdr:sp macro="" textlink="">
      <xdr:nvSpPr>
        <xdr:cNvPr id="192" name="Shape 192"/>
        <xdr:cNvSpPr txBox="1"/>
      </xdr:nvSpPr>
      <xdr:spPr>
        <a:xfrm>
          <a:off x="3383918" y="3392281"/>
          <a:ext cx="3924164" cy="775438"/>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kunjungan pasien Sentra Keperawatan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10% Jumlah kunjungan Puskesmas</a:t>
          </a:r>
          <a:endParaRPr sz="1400"/>
        </a:p>
        <a:p>
          <a:pPr marL="0" lvl="0" indent="0" algn="l" rtl="0">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0</xdr:colOff>
      <xdr:row>189</xdr:row>
      <xdr:rowOff>123825</xdr:rowOff>
    </xdr:from>
    <xdr:ext cx="1057275" cy="266700"/>
    <xdr:sp macro="" textlink="">
      <xdr:nvSpPr>
        <xdr:cNvPr id="193" name="Shape 193"/>
        <xdr:cNvSpPr txBox="1"/>
      </xdr:nvSpPr>
      <xdr:spPr>
        <a:xfrm>
          <a:off x="4820040" y="3647720"/>
          <a:ext cx="1051920"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187</xdr:row>
      <xdr:rowOff>428625</xdr:rowOff>
    </xdr:from>
    <xdr:ext cx="762000" cy="266700"/>
    <xdr:sp macro="" textlink="">
      <xdr:nvSpPr>
        <xdr:cNvPr id="194" name="Shape 194"/>
        <xdr:cNvSpPr txBox="1"/>
      </xdr:nvSpPr>
      <xdr:spPr>
        <a:xfrm>
          <a:off x="4965349" y="3647720"/>
          <a:ext cx="761302"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1752600</xdr:colOff>
      <xdr:row>189</xdr:row>
      <xdr:rowOff>123825</xdr:rowOff>
    </xdr:from>
    <xdr:ext cx="1038225" cy="266700"/>
    <xdr:sp macro="" textlink="">
      <xdr:nvSpPr>
        <xdr:cNvPr id="103" name="Shape 172"/>
        <xdr:cNvSpPr txBox="1"/>
      </xdr:nvSpPr>
      <xdr:spPr>
        <a:xfrm>
          <a:off x="4831519" y="3647720"/>
          <a:ext cx="1028963"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0</xdr:colOff>
      <xdr:row>187</xdr:row>
      <xdr:rowOff>428625</xdr:rowOff>
    </xdr:from>
    <xdr:ext cx="809625" cy="266700"/>
    <xdr:sp macro="" textlink="">
      <xdr:nvSpPr>
        <xdr:cNvPr id="104" name="Shape 173"/>
        <xdr:cNvSpPr txBox="1"/>
      </xdr:nvSpPr>
      <xdr:spPr>
        <a:xfrm>
          <a:off x="4941586" y="3647720"/>
          <a:ext cx="80882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0</xdr:colOff>
      <xdr:row>187</xdr:row>
      <xdr:rowOff>428625</xdr:rowOff>
    </xdr:from>
    <xdr:ext cx="895350" cy="266700"/>
    <xdr:sp macro="" textlink="">
      <xdr:nvSpPr>
        <xdr:cNvPr id="105" name="Shape 174"/>
        <xdr:cNvSpPr txBox="1"/>
      </xdr:nvSpPr>
      <xdr:spPr>
        <a:xfrm>
          <a:off x="4901205" y="3647720"/>
          <a:ext cx="889590"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1752600</xdr:colOff>
      <xdr:row>189</xdr:row>
      <xdr:rowOff>123825</xdr:rowOff>
    </xdr:from>
    <xdr:ext cx="1038225" cy="266700"/>
    <xdr:sp macro="" textlink="">
      <xdr:nvSpPr>
        <xdr:cNvPr id="106" name="Shape 172"/>
        <xdr:cNvSpPr txBox="1"/>
      </xdr:nvSpPr>
      <xdr:spPr>
        <a:xfrm>
          <a:off x="4831519" y="3647720"/>
          <a:ext cx="1028963"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0</xdr:colOff>
      <xdr:row>187</xdr:row>
      <xdr:rowOff>428625</xdr:rowOff>
    </xdr:from>
    <xdr:ext cx="809625" cy="266700"/>
    <xdr:sp macro="" textlink="">
      <xdr:nvSpPr>
        <xdr:cNvPr id="107" name="Shape 173"/>
        <xdr:cNvSpPr txBox="1"/>
      </xdr:nvSpPr>
      <xdr:spPr>
        <a:xfrm>
          <a:off x="4941586" y="3647720"/>
          <a:ext cx="80882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1752600</xdr:colOff>
      <xdr:row>189</xdr:row>
      <xdr:rowOff>123825</xdr:rowOff>
    </xdr:from>
    <xdr:ext cx="1019175" cy="266700"/>
    <xdr:sp macro="" textlink="">
      <xdr:nvSpPr>
        <xdr:cNvPr id="108" name="Shape 147"/>
        <xdr:cNvSpPr txBox="1"/>
      </xdr:nvSpPr>
      <xdr:spPr>
        <a:xfrm>
          <a:off x="4838706" y="3647720"/>
          <a:ext cx="101458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2114550</xdr:colOff>
      <xdr:row>187</xdr:row>
      <xdr:rowOff>428625</xdr:rowOff>
    </xdr:from>
    <xdr:ext cx="981075" cy="266700"/>
    <xdr:sp macro="" textlink="">
      <xdr:nvSpPr>
        <xdr:cNvPr id="109" name="Shape 181"/>
        <xdr:cNvSpPr txBox="1"/>
      </xdr:nvSpPr>
      <xdr:spPr>
        <a:xfrm>
          <a:off x="4859808" y="3647720"/>
          <a:ext cx="972385"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1838325</xdr:colOff>
      <xdr:row>189</xdr:row>
      <xdr:rowOff>123825</xdr:rowOff>
    </xdr:from>
    <xdr:ext cx="1057275" cy="266700"/>
    <xdr:sp macro="" textlink="">
      <xdr:nvSpPr>
        <xdr:cNvPr id="195" name="Shape 195"/>
        <xdr:cNvSpPr txBox="1"/>
      </xdr:nvSpPr>
      <xdr:spPr>
        <a:xfrm>
          <a:off x="4818025" y="3647720"/>
          <a:ext cx="105595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2209800</xdr:colOff>
      <xdr:row>187</xdr:row>
      <xdr:rowOff>428625</xdr:rowOff>
    </xdr:from>
    <xdr:ext cx="771525" cy="266700"/>
    <xdr:sp macro="" textlink="">
      <xdr:nvSpPr>
        <xdr:cNvPr id="196" name="Shape 196"/>
        <xdr:cNvSpPr txBox="1"/>
      </xdr:nvSpPr>
      <xdr:spPr>
        <a:xfrm>
          <a:off x="4961826" y="3647720"/>
          <a:ext cx="768348"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63</xdr:row>
      <xdr:rowOff>0</xdr:rowOff>
    </xdr:from>
    <xdr:ext cx="4791075" cy="752475"/>
    <xdr:sp macro="" textlink="">
      <xdr:nvSpPr>
        <xdr:cNvPr id="197" name="Shape 197"/>
        <xdr:cNvSpPr txBox="1"/>
      </xdr:nvSpPr>
      <xdr:spPr>
        <a:xfrm>
          <a:off x="2951964" y="3407966"/>
          <a:ext cx="4788073" cy="744069"/>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47625</xdr:colOff>
      <xdr:row>63</xdr:row>
      <xdr:rowOff>114300</xdr:rowOff>
    </xdr:from>
    <xdr:ext cx="4314825" cy="742950"/>
    <xdr:sp macro="" textlink="">
      <xdr:nvSpPr>
        <xdr:cNvPr id="198" name="Shape 198"/>
        <xdr:cNvSpPr txBox="1"/>
      </xdr:nvSpPr>
      <xdr:spPr>
        <a:xfrm>
          <a:off x="3189912" y="3409668"/>
          <a:ext cx="4312177" cy="74066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posbindu yang mendapatkan pelayanan kesehatan di wilayah kerja Puskesmas dalam kurun waktu 1 tahun</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Jumlah posbindu yang ada di wilayah kerja Puskesmas dalam kurun</a:t>
          </a:r>
          <a:endParaRPr sz="1400"/>
        </a:p>
        <a:p>
          <a:pPr marL="0" lvl="0" indent="0" algn="l" rtl="0">
            <a:spcBef>
              <a:spcPts val="0"/>
            </a:spcBef>
            <a:spcAft>
              <a:spcPts val="0"/>
            </a:spcAft>
            <a:buNone/>
          </a:pPr>
          <a:r>
            <a:rPr lang="en-US" sz="900">
              <a:latin typeface="Calibri"/>
              <a:ea typeface="Calibri"/>
              <a:cs typeface="Calibri"/>
              <a:sym typeface="Calibri"/>
            </a:rPr>
            <a:t>    waktu 1 tahun</a:t>
          </a:r>
          <a:endParaRPr sz="1400"/>
        </a:p>
        <a:p>
          <a:pPr marL="0" lvl="0" indent="0" algn="l" rtl="0">
            <a:lnSpc>
              <a:spcPct val="111111"/>
            </a:lnSpc>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6</xdr:col>
      <xdr:colOff>0</xdr:colOff>
      <xdr:row>63</xdr:row>
      <xdr:rowOff>0</xdr:rowOff>
    </xdr:from>
    <xdr:ext cx="4724400" cy="752475"/>
    <xdr:sp macro="" textlink="">
      <xdr:nvSpPr>
        <xdr:cNvPr id="199" name="Shape 199"/>
        <xdr:cNvSpPr txBox="1"/>
      </xdr:nvSpPr>
      <xdr:spPr>
        <a:xfrm>
          <a:off x="2987727" y="3407966"/>
          <a:ext cx="4716546" cy="744069"/>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0</xdr:colOff>
      <xdr:row>63</xdr:row>
      <xdr:rowOff>0</xdr:rowOff>
    </xdr:from>
    <xdr:ext cx="4743450" cy="752475"/>
    <xdr:sp macro="" textlink="">
      <xdr:nvSpPr>
        <xdr:cNvPr id="200" name="Shape 200"/>
        <xdr:cNvSpPr txBox="1"/>
      </xdr:nvSpPr>
      <xdr:spPr>
        <a:xfrm>
          <a:off x="2975566" y="3407966"/>
          <a:ext cx="4740869" cy="744069"/>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95250</xdr:colOff>
      <xdr:row>159</xdr:row>
      <xdr:rowOff>0</xdr:rowOff>
    </xdr:from>
    <xdr:ext cx="4010025" cy="1076325"/>
    <xdr:sp macro="" textlink="">
      <xdr:nvSpPr>
        <xdr:cNvPr id="201" name="Shape 201"/>
        <xdr:cNvSpPr txBox="1"/>
      </xdr:nvSpPr>
      <xdr:spPr>
        <a:xfrm>
          <a:off x="3345337" y="3243457"/>
          <a:ext cx="4001326" cy="1073087"/>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SD/ MI yang mendapat pembinaan kesehatan gigi</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dan mulut oleh petugas Puskesmas di wilayah kerja Puskesmas</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dalam kurun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Jumlah seluruh SD/ MI yang berada di wilayah kerja Puskesmas </a:t>
          </a:r>
          <a:endParaRPr sz="1400"/>
        </a:p>
        <a:p>
          <a:pPr marL="0" lvl="0" indent="0" algn="l" rtl="0">
            <a:spcBef>
              <a:spcPts val="0"/>
            </a:spcBef>
            <a:spcAft>
              <a:spcPts val="0"/>
            </a:spcAft>
            <a:buNone/>
          </a:pPr>
          <a:r>
            <a:rPr lang="en-US" sz="900">
              <a:latin typeface="Calibri"/>
              <a:ea typeface="Calibri"/>
              <a:cs typeface="Calibri"/>
              <a:sym typeface="Calibri"/>
            </a:rPr>
            <a:t>   dalam kurun waktu 1 tahun</a:t>
          </a:r>
          <a:endParaRPr sz="900">
            <a:latin typeface="Calibri"/>
            <a:ea typeface="Calibri"/>
            <a:cs typeface="Calibri"/>
            <a:sym typeface="Calibri"/>
          </a:endParaRPr>
        </a:p>
      </xdr:txBody>
    </xdr:sp>
    <xdr:clientData fLocksWithSheet="0"/>
  </xdr:oneCellAnchor>
  <xdr:oneCellAnchor>
    <xdr:from>
      <xdr:col>4</xdr:col>
      <xdr:colOff>209550</xdr:colOff>
      <xdr:row>166</xdr:row>
      <xdr:rowOff>142875</xdr:rowOff>
    </xdr:from>
    <xdr:ext cx="3876675" cy="914400"/>
    <xdr:sp macro="" textlink="">
      <xdr:nvSpPr>
        <xdr:cNvPr id="202" name="Shape 202"/>
        <xdr:cNvSpPr txBox="1"/>
      </xdr:nvSpPr>
      <xdr:spPr>
        <a:xfrm>
          <a:off x="3411266" y="3323822"/>
          <a:ext cx="3869469" cy="912356"/>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1000">
              <a:latin typeface="Calibri"/>
              <a:ea typeface="Calibri"/>
              <a:cs typeface="Calibri"/>
              <a:sym typeface="Calibri"/>
            </a:rPr>
            <a:t>  </a:t>
          </a:r>
          <a:r>
            <a:rPr lang="en-US" sz="900">
              <a:latin typeface="Calibri"/>
              <a:ea typeface="Calibri"/>
              <a:cs typeface="Calibri"/>
              <a:sym typeface="Calibri"/>
            </a:rPr>
            <a:t>Jumlah kunjungan baru pasien rawat jalan klinik gigi Puskesmas dan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jaringannya yang berasal dari wilayah kerja Puskesmas dalam kurun</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waktu 1 tahun</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spcBef>
              <a:spcPts val="0"/>
            </a:spcBef>
            <a:spcAft>
              <a:spcPts val="0"/>
            </a:spcAft>
            <a:buNone/>
          </a:pPr>
          <a:r>
            <a:rPr lang="en-US" sz="900">
              <a:latin typeface="Calibri"/>
              <a:ea typeface="Calibri"/>
              <a:cs typeface="Calibri"/>
              <a:sym typeface="Calibri"/>
            </a:rPr>
            <a:t>   4% jumlah penduduk dalam wilayah kerja Puskesmas dalam kurun</a:t>
          </a:r>
          <a:endParaRPr sz="1400"/>
        </a:p>
        <a:p>
          <a:pPr marL="0" lvl="0" indent="0" algn="l" rtl="0">
            <a:spcBef>
              <a:spcPts val="0"/>
            </a:spcBef>
            <a:spcAft>
              <a:spcPts val="0"/>
            </a:spcAft>
            <a:buNone/>
          </a:pPr>
          <a:r>
            <a:rPr lang="en-US" sz="900">
              <a:latin typeface="Calibri"/>
              <a:ea typeface="Calibri"/>
              <a:cs typeface="Calibri"/>
              <a:sym typeface="Calibri"/>
            </a:rPr>
            <a:t>   waktu 1 tahun</a:t>
          </a:r>
          <a:endParaRPr sz="900">
            <a:latin typeface="Calibri"/>
            <a:ea typeface="Calibri"/>
            <a:cs typeface="Calibri"/>
            <a:sym typeface="Calibri"/>
          </a:endParaRPr>
        </a:p>
      </xdr:txBody>
    </xdr:sp>
    <xdr:clientData fLocksWithSheet="0"/>
  </xdr:oneCellAnchor>
  <xdr:oneCellAnchor>
    <xdr:from>
      <xdr:col>4</xdr:col>
      <xdr:colOff>0</xdr:colOff>
      <xdr:row>65</xdr:row>
      <xdr:rowOff>0</xdr:rowOff>
    </xdr:from>
    <xdr:ext cx="4791075" cy="752475"/>
    <xdr:sp macro="" textlink="">
      <xdr:nvSpPr>
        <xdr:cNvPr id="203" name="Shape 203"/>
        <xdr:cNvSpPr txBox="1"/>
      </xdr:nvSpPr>
      <xdr:spPr>
        <a:xfrm>
          <a:off x="2951964" y="3407966"/>
          <a:ext cx="4788073" cy="744069"/>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76200</xdr:colOff>
      <xdr:row>67</xdr:row>
      <xdr:rowOff>19050</xdr:rowOff>
    </xdr:from>
    <xdr:ext cx="3914775" cy="800100"/>
    <xdr:sp macro="" textlink="">
      <xdr:nvSpPr>
        <xdr:cNvPr id="204" name="Shape 204"/>
        <xdr:cNvSpPr txBox="1"/>
      </xdr:nvSpPr>
      <xdr:spPr>
        <a:xfrm>
          <a:off x="3393375" y="3384713"/>
          <a:ext cx="3905250" cy="7905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Jumlah ibu hamil yang mendapatkan minilam 90  tablet tambah darah  di wilayah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ibu hamil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123825</xdr:colOff>
      <xdr:row>73</xdr:row>
      <xdr:rowOff>114300</xdr:rowOff>
    </xdr:from>
    <xdr:ext cx="3886200" cy="800100"/>
    <xdr:sp macro="" textlink="">
      <xdr:nvSpPr>
        <xdr:cNvPr id="205" name="Shape 205"/>
        <xdr:cNvSpPr txBox="1"/>
      </xdr:nvSpPr>
      <xdr:spPr>
        <a:xfrm>
          <a:off x="3407663" y="3384713"/>
          <a:ext cx="3876675" cy="7905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Jumlah  balita yang ditimbang  di wilayah kerja puskesmas dalam kurun waktu 1 tahun</a:t>
          </a:r>
          <a:endParaRPr sz="1400"/>
        </a:p>
        <a:p>
          <a:pPr marL="0" lvl="0" indent="0" algn="l" rtl="0">
            <a:lnSpc>
              <a:spcPct val="100000"/>
            </a:lnSpc>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lnSpc>
              <a:spcPct val="100000"/>
            </a:lnSpc>
            <a:spcBef>
              <a:spcPts val="0"/>
            </a:spcBef>
            <a:spcAft>
              <a:spcPts val="0"/>
            </a:spcAft>
            <a:buNone/>
          </a:pPr>
          <a:r>
            <a:rPr lang="en-US" sz="900" b="0" i="0" u="none" strike="noStrike">
              <a:solidFill>
                <a:srgbClr val="000000"/>
              </a:solidFill>
              <a:latin typeface="Calibri"/>
              <a:ea typeface="Calibri"/>
              <a:cs typeface="Calibri"/>
              <a:sym typeface="Calibri"/>
            </a:rPr>
            <a:t>Jumlah balita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200025</xdr:colOff>
      <xdr:row>86</xdr:row>
      <xdr:rowOff>523875</xdr:rowOff>
    </xdr:from>
    <xdr:ext cx="3886200" cy="942975"/>
    <xdr:sp macro="" textlink="">
      <xdr:nvSpPr>
        <xdr:cNvPr id="206" name="Shape 206"/>
        <xdr:cNvSpPr txBox="1"/>
      </xdr:nvSpPr>
      <xdr:spPr>
        <a:xfrm>
          <a:off x="3407663" y="3313275"/>
          <a:ext cx="3876675" cy="933450"/>
        </a:xfrm>
        <a:prstGeom prst="rect">
          <a:avLst/>
        </a:prstGeom>
        <a:solidFill>
          <a:srgbClr val="D0CECE"/>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6-11 bulan (februari dan agustus) + 12-59 bulan (di bulan Agustus) yang mendapat kapsul vitamin A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6-59 bulan yang ada di wilayah Puskesmas 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247650</xdr:colOff>
      <xdr:row>97</xdr:row>
      <xdr:rowOff>504825</xdr:rowOff>
    </xdr:from>
    <xdr:ext cx="3895725" cy="1095375"/>
    <xdr:sp macro="" textlink="">
      <xdr:nvSpPr>
        <xdr:cNvPr id="207" name="Shape 207"/>
        <xdr:cNvSpPr txBox="1"/>
      </xdr:nvSpPr>
      <xdr:spPr>
        <a:xfrm>
          <a:off x="3402900" y="3237075"/>
          <a:ext cx="3886200" cy="1085850"/>
        </a:xfrm>
        <a:prstGeom prst="rect">
          <a:avLst/>
        </a:prstGeom>
        <a:solidFill>
          <a:srgbClr val="D0CECE"/>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balita gizi kurang yang mendapatkan  makanan tambahan 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sasaran balita Gizi kurang yang ada di wilayah Puskesmas</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200025</xdr:colOff>
      <xdr:row>59</xdr:row>
      <xdr:rowOff>342900</xdr:rowOff>
    </xdr:from>
    <xdr:ext cx="3924300" cy="847725"/>
    <xdr:sp macro="" textlink="">
      <xdr:nvSpPr>
        <xdr:cNvPr id="208" name="Shape 208"/>
        <xdr:cNvSpPr txBox="1"/>
      </xdr:nvSpPr>
      <xdr:spPr>
        <a:xfrm>
          <a:off x="3388613" y="3360900"/>
          <a:ext cx="3914775" cy="83820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Lansia yang mendapat skrining kesehatan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Lansia umur ≥ 60 tahun di wilayah kerja Puskesmas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285750</xdr:colOff>
      <xdr:row>61</xdr:row>
      <xdr:rowOff>85725</xdr:rowOff>
    </xdr:from>
    <xdr:ext cx="3762375" cy="1009650"/>
    <xdr:sp macro="" textlink="">
      <xdr:nvSpPr>
        <xdr:cNvPr id="209" name="Shape 209"/>
        <xdr:cNvSpPr txBox="1"/>
      </xdr:nvSpPr>
      <xdr:spPr>
        <a:xfrm>
          <a:off x="3469575" y="3279938"/>
          <a:ext cx="3752850" cy="100012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lansia umur </a:t>
          </a:r>
          <a:r>
            <a:rPr lang="en-US" sz="1000" b="0" i="0">
              <a:latin typeface="Calibri"/>
              <a:ea typeface="Calibri"/>
              <a:cs typeface="Calibri"/>
              <a:sym typeface="Calibri"/>
            </a:rPr>
            <a:t>≥ 60 tahun </a:t>
          </a:r>
          <a:r>
            <a:rPr lang="en-US" sz="900" b="0" i="0" u="none" strike="noStrike">
              <a:solidFill>
                <a:srgbClr val="000000"/>
              </a:solidFill>
              <a:latin typeface="Calibri"/>
              <a:ea typeface="Calibri"/>
              <a:cs typeface="Calibri"/>
              <a:sym typeface="Calibri"/>
            </a:rPr>
            <a:t>yang mendapat pelayanan kesehatan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Lansia umur ≥ 60 tahun di wilayah kerja Puskesmas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285750</xdr:colOff>
      <xdr:row>62</xdr:row>
      <xdr:rowOff>257175</xdr:rowOff>
    </xdr:from>
    <xdr:ext cx="3762375" cy="876300"/>
    <xdr:sp macro="" textlink="">
      <xdr:nvSpPr>
        <xdr:cNvPr id="210" name="Shape 210"/>
        <xdr:cNvSpPr txBox="1"/>
      </xdr:nvSpPr>
      <xdr:spPr>
        <a:xfrm>
          <a:off x="3469575" y="3346613"/>
          <a:ext cx="3752850" cy="866775"/>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lansia risiko tinggi </a:t>
          </a:r>
          <a:r>
            <a:rPr lang="en-US" sz="1000" b="0" i="0">
              <a:latin typeface="Calibri"/>
              <a:ea typeface="Calibri"/>
              <a:cs typeface="Calibri"/>
              <a:sym typeface="Calibri"/>
            </a:rPr>
            <a:t> </a:t>
          </a:r>
          <a:r>
            <a:rPr lang="en-US" sz="900" b="0" i="0" u="none" strike="noStrike">
              <a:solidFill>
                <a:srgbClr val="000000"/>
              </a:solidFill>
              <a:latin typeface="Calibri"/>
              <a:ea typeface="Calibri"/>
              <a:cs typeface="Calibri"/>
              <a:sym typeface="Calibri"/>
            </a:rPr>
            <a:t>yang dibina mendapatkan pelayanan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di wilayah kerja Puskesmas dalam kurun waktu 1 tahun</a:t>
          </a:r>
          <a:endParaRPr sz="1400"/>
        </a:p>
        <a:p>
          <a:pPr marL="0" lvl="0" indent="0" algn="l" rtl="0">
            <a:spcBef>
              <a:spcPts val="0"/>
            </a:spcBef>
            <a:spcAft>
              <a:spcPts val="0"/>
            </a:spcAft>
            <a:buNone/>
          </a:pPr>
          <a:r>
            <a:rPr lang="en-US" sz="1000" b="0" i="0" u="none" strike="noStrike">
              <a:solidFill>
                <a:srgbClr val="000000"/>
              </a:solidFill>
              <a:latin typeface="Calibri"/>
              <a:ea typeface="Calibri"/>
              <a:cs typeface="Calibri"/>
              <a:sym typeface="Calibri"/>
            </a:rPr>
            <a:t>-------------------------------------------------------------------------------- x 100%</a:t>
          </a:r>
          <a:r>
            <a:rPr lang="en-US" sz="900" b="0" i="0" u="none" strike="noStrike">
              <a:solidFill>
                <a:srgbClr val="000000"/>
              </a:solidFill>
              <a:latin typeface="Calibri"/>
              <a:ea typeface="Calibri"/>
              <a:cs typeface="Calibri"/>
              <a:sym typeface="Calibri"/>
            </a:rPr>
            <a:t> </a:t>
          </a:r>
          <a:endParaRPr sz="900" b="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Jumlah Lansia umur ≥ 70 tahun di wilayah kerja Puskesmas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dalam kurun waktu 1 tahun</a:t>
          </a:r>
          <a:endParaRPr sz="900" b="0" i="0" u="none" strike="noStrike">
            <a:solidFill>
              <a:srgbClr val="000000"/>
            </a:solidFill>
            <a:latin typeface="Calibri"/>
            <a:ea typeface="Calibri"/>
            <a:cs typeface="Calibri"/>
            <a:sym typeface="Calibri"/>
          </a:endParaRPr>
        </a:p>
      </xdr:txBody>
    </xdr:sp>
    <xdr:clientData fLocksWithSheet="0"/>
  </xdr:oneCellAnchor>
  <xdr:oneCellAnchor>
    <xdr:from>
      <xdr:col>4</xdr:col>
      <xdr:colOff>276225</xdr:colOff>
      <xdr:row>164</xdr:row>
      <xdr:rowOff>123825</xdr:rowOff>
    </xdr:from>
    <xdr:ext cx="3733800" cy="714375"/>
    <xdr:sp macro="" textlink="">
      <xdr:nvSpPr>
        <xdr:cNvPr id="211" name="Shape 211"/>
        <xdr:cNvSpPr txBox="1"/>
      </xdr:nvSpPr>
      <xdr:spPr>
        <a:xfrm>
          <a:off x="3481392" y="3426006"/>
          <a:ext cx="3729216" cy="707989"/>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a:t>
          </a:r>
          <a:r>
            <a:rPr lang="en-US" sz="900">
              <a:latin typeface="Calibri"/>
              <a:ea typeface="Calibri"/>
              <a:cs typeface="Calibri"/>
              <a:sym typeface="Calibri"/>
            </a:rPr>
            <a:t>Jumlah kunjungan baru peserta JKN di Puskesmas rawat jalan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dalam kurun waktu 1 tahun</a:t>
          </a:r>
          <a:endParaRPr sz="1400"/>
        </a:p>
        <a:p>
          <a:pPr marL="0" lvl="0" indent="0" algn="l" rtl="0">
            <a:lnSpc>
              <a:spcPct val="111111"/>
            </a:lnSpc>
            <a:spcBef>
              <a:spcPts val="0"/>
            </a:spcBef>
            <a:spcAft>
              <a:spcPts val="0"/>
            </a:spcAft>
            <a:buNone/>
          </a:pPr>
          <a:r>
            <a:rPr lang="en-US" sz="900" b="0" i="0" u="none" strike="noStrike">
              <a:solidFill>
                <a:srgbClr val="000000"/>
              </a:solidFill>
              <a:latin typeface="Calibri"/>
              <a:ea typeface="Calibri"/>
              <a:cs typeface="Calibri"/>
              <a:sym typeface="Calibri"/>
            </a:rPr>
            <a:t> ------------------------------------------------------------------------------------   X   100% </a:t>
          </a:r>
          <a:endParaRPr sz="1400"/>
        </a:p>
        <a:p>
          <a:pPr marL="0" lvl="0" indent="0" algn="l" rtl="0">
            <a:lnSpc>
              <a:spcPct val="111111"/>
            </a:lnSpc>
            <a:spcBef>
              <a:spcPts val="0"/>
            </a:spcBef>
            <a:spcAft>
              <a:spcPts val="0"/>
            </a:spcAft>
            <a:buNone/>
          </a:pPr>
          <a:r>
            <a:rPr lang="en-US" sz="900">
              <a:latin typeface="Calibri"/>
              <a:ea typeface="Calibri"/>
              <a:cs typeface="Calibri"/>
              <a:sym typeface="Calibri"/>
            </a:rPr>
            <a:t>    Jumlah peserta JKN  dalam kurun waktu 1 tahun</a:t>
          </a:r>
          <a:endParaRPr sz="1400"/>
        </a:p>
        <a:p>
          <a:pPr marL="0" lvl="0" indent="0" algn="l" rtl="0">
            <a:spcBef>
              <a:spcPts val="0"/>
            </a:spcBef>
            <a:spcAft>
              <a:spcPts val="0"/>
            </a:spcAft>
            <a:buNone/>
          </a:pPr>
          <a:r>
            <a:rPr lang="en-US" sz="900">
              <a:latin typeface="Calibri"/>
              <a:ea typeface="Calibri"/>
              <a:cs typeface="Calibri"/>
              <a:sym typeface="Calibri"/>
            </a:rPr>
            <a:t>    </a:t>
          </a:r>
          <a:endParaRPr sz="1400"/>
        </a:p>
        <a:p>
          <a:pPr marL="0" lvl="0" indent="0" algn="l" rtl="0">
            <a:lnSpc>
              <a:spcPct val="111111"/>
            </a:lnSpc>
            <a:spcBef>
              <a:spcPts val="0"/>
            </a:spcBef>
            <a:spcAft>
              <a:spcPts val="0"/>
            </a:spcAft>
            <a:buNone/>
          </a:pPr>
          <a:endParaRPr sz="900">
            <a:latin typeface="Calibri"/>
            <a:ea typeface="Calibri"/>
            <a:cs typeface="Calibri"/>
            <a:sym typeface="Calibri"/>
          </a:endParaRPr>
        </a:p>
      </xdr:txBody>
    </xdr:sp>
    <xdr:clientData fLocksWithSheet="0"/>
  </xdr:oneCellAnchor>
  <xdr:oneCellAnchor>
    <xdr:from>
      <xdr:col>4</xdr:col>
      <xdr:colOff>238125</xdr:colOff>
      <xdr:row>195</xdr:row>
      <xdr:rowOff>104775</xdr:rowOff>
    </xdr:from>
    <xdr:ext cx="3895725" cy="714375"/>
    <xdr:sp macro="" textlink="">
      <xdr:nvSpPr>
        <xdr:cNvPr id="212" name="Shape 212"/>
        <xdr:cNvSpPr txBox="1"/>
      </xdr:nvSpPr>
      <xdr:spPr>
        <a:xfrm>
          <a:off x="3402900" y="3427575"/>
          <a:ext cx="3886200" cy="704850"/>
        </a:xfrm>
        <a:prstGeom prst="rect">
          <a:avLst/>
        </a:prstGeom>
        <a:solidFill>
          <a:srgbClr val="D8D8D8"/>
        </a:solidFill>
        <a:ln w="9525" cap="flat" cmpd="sng">
          <a:solidFill>
            <a:srgbClr val="7F7F7F"/>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Ketersediaan 5  vaksin Imunisasi Dasar Lengkap (IDL) yang ditetapkan </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sebagai  vaksin indikator</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   X   100%</a:t>
          </a:r>
          <a:endParaRPr sz="1400"/>
        </a:p>
        <a:p>
          <a:pPr marL="0" lvl="0" indent="0" algn="l" rtl="0">
            <a:spcBef>
              <a:spcPts val="0"/>
            </a:spcBef>
            <a:spcAft>
              <a:spcPts val="0"/>
            </a:spcAft>
            <a:buNone/>
          </a:pPr>
          <a:r>
            <a:rPr lang="en-US" sz="900" b="0" i="0" u="none" strike="noStrike">
              <a:solidFill>
                <a:srgbClr val="000000"/>
              </a:solidFill>
              <a:latin typeface="Calibri"/>
              <a:ea typeface="Calibri"/>
              <a:cs typeface="Calibri"/>
              <a:sym typeface="Calibri"/>
            </a:rPr>
            <a:t>                                                              5</a:t>
          </a:r>
          <a:endParaRPr sz="1400"/>
        </a:p>
      </xdr:txBody>
    </xdr:sp>
    <xdr:clientData fLocksWithSheet="0"/>
  </xdr:oneCellAnchor>
  <xdr:oneCellAnchor>
    <xdr:from>
      <xdr:col>4</xdr:col>
      <xdr:colOff>228600</xdr:colOff>
      <xdr:row>192</xdr:row>
      <xdr:rowOff>1409700</xdr:rowOff>
    </xdr:from>
    <xdr:ext cx="3276600" cy="1381125"/>
    <xdr:sp macro="" textlink="">
      <xdr:nvSpPr>
        <xdr:cNvPr id="213" name="Shape 213"/>
        <xdr:cNvSpPr/>
      </xdr:nvSpPr>
      <xdr:spPr>
        <a:xfrm>
          <a:off x="3712463" y="3094200"/>
          <a:ext cx="3267075" cy="13716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rgbClr val="000000"/>
              </a:solidFill>
              <a:latin typeface="Arial"/>
              <a:ea typeface="Arial"/>
              <a:cs typeface="Arial"/>
              <a:sym typeface="Arial"/>
            </a:rPr>
            <a:t>Batas toleransi ketersediaan obat indikator adalah 80%</a:t>
          </a:r>
          <a:endParaRPr sz="1100">
            <a:solidFill>
              <a:srgbClr val="000000"/>
            </a:solidFill>
            <a:latin typeface="Arial"/>
            <a:ea typeface="Arial"/>
            <a:cs typeface="Arial"/>
            <a:sym typeface="Arial"/>
          </a:endParaRPr>
        </a:p>
        <a:p>
          <a:pPr marL="0" lvl="0" indent="0" algn="l" rtl="0">
            <a:spcBef>
              <a:spcPts val="0"/>
            </a:spcBef>
            <a:spcAft>
              <a:spcPts val="0"/>
            </a:spcAft>
            <a:buNone/>
          </a:pPr>
          <a:r>
            <a:rPr lang="en-US" sz="1100">
              <a:solidFill>
                <a:srgbClr val="000000"/>
              </a:solidFill>
              <a:latin typeface="Arial"/>
              <a:ea typeface="Arial"/>
              <a:cs typeface="Arial"/>
              <a:sym typeface="Arial"/>
            </a:rPr>
            <a:t>Jika  ≥ 80 %, maka persentase capaian indikator kinerja ketersediaan obat adalah 100 %</a:t>
          </a:r>
          <a:r>
            <a:rPr lang="en-US" sz="1100">
              <a:solidFill>
                <a:schemeClr val="lt1"/>
              </a:solidFill>
              <a:latin typeface="Calibri"/>
              <a:ea typeface="Calibri"/>
              <a:cs typeface="Calibri"/>
              <a:sym typeface="Calibri"/>
            </a:rPr>
            <a:t>B</a:t>
          </a:r>
          <a:endParaRPr sz="1400"/>
        </a:p>
        <a:p>
          <a:pPr marL="0" lvl="0" indent="0" algn="l" rtl="0">
            <a:spcBef>
              <a:spcPts val="0"/>
            </a:spcBef>
            <a:spcAft>
              <a:spcPts val="0"/>
            </a:spcAft>
            <a:buNone/>
          </a:pPr>
          <a:r>
            <a:rPr lang="en-US" sz="1100">
              <a:solidFill>
                <a:srgbClr val="000000"/>
              </a:solidFill>
              <a:latin typeface="Arial"/>
              <a:ea typeface="Arial"/>
              <a:cs typeface="Arial"/>
              <a:sym typeface="Arial"/>
            </a:rPr>
            <a:t>Jika  &lt; 80 %, maka persentase capaian indikator kinerja ketersediaan obat adalah sesuai hasil perhitungan</a:t>
          </a:r>
          <a:r>
            <a:rPr lang="en-US" sz="1100">
              <a:solidFill>
                <a:schemeClr val="lt1"/>
              </a:solidFill>
              <a:latin typeface="Arial"/>
              <a:ea typeface="Arial"/>
              <a:cs typeface="Arial"/>
              <a:sym typeface="Arial"/>
            </a:rPr>
            <a:t>ika</a:t>
          </a:r>
          <a:endParaRPr sz="1100">
            <a:solidFill>
              <a:srgbClr val="000000"/>
            </a:solidFill>
            <a:latin typeface="Arial"/>
            <a:ea typeface="Arial"/>
            <a:cs typeface="Arial"/>
            <a:sym typeface="Arial"/>
          </a:endParaRPr>
        </a:p>
        <a:p>
          <a:pPr marL="0" lvl="0" indent="0" algn="l" rtl="0">
            <a:spcBef>
              <a:spcPts val="0"/>
            </a:spcBef>
            <a:spcAft>
              <a:spcPts val="0"/>
            </a:spcAft>
            <a:buNone/>
          </a:pPr>
          <a:endParaRPr sz="1100">
            <a:solidFill>
              <a:srgbClr val="000000"/>
            </a:solidFill>
            <a:latin typeface="Arial"/>
            <a:ea typeface="Arial"/>
            <a:cs typeface="Arial"/>
            <a:sym typeface="Arial"/>
          </a:endParaRPr>
        </a:p>
      </xdr:txBody>
    </xdr:sp>
    <xdr:clientData fLocksWithSheet="0"/>
  </xdr:oneCellAnchor>
  <xdr:oneCellAnchor>
    <xdr:from>
      <xdr:col>2</xdr:col>
      <xdr:colOff>1847850</xdr:colOff>
      <xdr:row>196</xdr:row>
      <xdr:rowOff>1000125</xdr:rowOff>
    </xdr:from>
    <xdr:ext cx="2924175" cy="1181100"/>
    <xdr:sp macro="" textlink="">
      <xdr:nvSpPr>
        <xdr:cNvPr id="214" name="Shape 214"/>
        <xdr:cNvSpPr/>
      </xdr:nvSpPr>
      <xdr:spPr>
        <a:xfrm>
          <a:off x="3888675" y="3194213"/>
          <a:ext cx="2914650" cy="11715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rgbClr val="000000"/>
              </a:solidFill>
              <a:latin typeface="Arial"/>
              <a:ea typeface="Arial"/>
              <a:cs typeface="Arial"/>
              <a:sym typeface="Arial"/>
            </a:rPr>
            <a:t>Batas toleransi penggunaan antibiotik pada kasus ISPA non pneumonia adalah 20%</a:t>
          </a:r>
          <a:endParaRPr sz="1400"/>
        </a:p>
        <a:p>
          <a:pPr marL="0" lvl="0" indent="0" algn="l" rtl="0">
            <a:spcBef>
              <a:spcPts val="0"/>
            </a:spcBef>
            <a:spcAft>
              <a:spcPts val="0"/>
            </a:spcAft>
            <a:buNone/>
          </a:pPr>
          <a:r>
            <a:rPr lang="en-US" sz="1100">
              <a:solidFill>
                <a:srgbClr val="000000"/>
              </a:solidFill>
              <a:latin typeface="Arial"/>
              <a:ea typeface="Arial"/>
              <a:cs typeface="Arial"/>
              <a:sym typeface="Arial"/>
            </a:rPr>
            <a:t>Jika  ≤ 20 %, maka persentase capaian indikator kinerja POR adalah 100 %</a:t>
          </a:r>
          <a:r>
            <a:rPr lang="en-US" sz="1100">
              <a:solidFill>
                <a:schemeClr val="lt1"/>
              </a:solidFill>
              <a:latin typeface="Calibri"/>
              <a:ea typeface="Calibri"/>
              <a:cs typeface="Calibri"/>
              <a:sym typeface="Calibri"/>
            </a:rPr>
            <a:t>B</a:t>
          </a:r>
          <a:endParaRPr sz="1400"/>
        </a:p>
        <a:p>
          <a:pPr marL="0" lvl="0" indent="0" algn="l" rtl="0">
            <a:spcBef>
              <a:spcPts val="0"/>
            </a:spcBef>
            <a:spcAft>
              <a:spcPts val="0"/>
            </a:spcAft>
            <a:buNone/>
          </a:pPr>
          <a:r>
            <a:rPr lang="en-US" sz="1100">
              <a:solidFill>
                <a:srgbClr val="000000"/>
              </a:solidFill>
              <a:latin typeface="Arial"/>
              <a:ea typeface="Arial"/>
              <a:cs typeface="Arial"/>
              <a:sym typeface="Arial"/>
            </a:rPr>
            <a:t>Jika  &gt; 20 %, maka persentase capaian indikator kinerja POR adalah sesuai hasil perhitungan</a:t>
          </a:r>
          <a:r>
            <a:rPr lang="en-US" sz="1100">
              <a:solidFill>
                <a:schemeClr val="lt1"/>
              </a:solidFill>
              <a:latin typeface="Arial"/>
              <a:ea typeface="Arial"/>
              <a:cs typeface="Arial"/>
              <a:sym typeface="Arial"/>
            </a:rPr>
            <a:t>ika</a:t>
          </a:r>
          <a:endParaRPr sz="1100">
            <a:solidFill>
              <a:srgbClr val="000000"/>
            </a:solidFill>
            <a:latin typeface="Arial"/>
            <a:ea typeface="Arial"/>
            <a:cs typeface="Arial"/>
            <a:sym typeface="Arial"/>
          </a:endParaRPr>
        </a:p>
        <a:p>
          <a:pPr marL="0" lvl="0" indent="0" algn="l" rtl="0">
            <a:spcBef>
              <a:spcPts val="0"/>
            </a:spcBef>
            <a:spcAft>
              <a:spcPts val="0"/>
            </a:spcAft>
            <a:buNone/>
          </a:pPr>
          <a:endParaRPr sz="1100">
            <a:solidFill>
              <a:srgbClr val="000000"/>
            </a:solidFill>
            <a:latin typeface="Arial"/>
            <a:ea typeface="Arial"/>
            <a:cs typeface="Arial"/>
            <a:sym typeface="Arial"/>
          </a:endParaRPr>
        </a:p>
      </xdr:txBody>
    </xdr:sp>
    <xdr:clientData fLocksWithSheet="0"/>
  </xdr:oneCellAnchor>
  <xdr:oneCellAnchor>
    <xdr:from>
      <xdr:col>3</xdr:col>
      <xdr:colOff>0</xdr:colOff>
      <xdr:row>197</xdr:row>
      <xdr:rowOff>781050</xdr:rowOff>
    </xdr:from>
    <xdr:ext cx="2752725" cy="1228725"/>
    <xdr:sp macro="" textlink="">
      <xdr:nvSpPr>
        <xdr:cNvPr id="215" name="Shape 215"/>
        <xdr:cNvSpPr/>
      </xdr:nvSpPr>
      <xdr:spPr>
        <a:xfrm>
          <a:off x="3974400" y="3170400"/>
          <a:ext cx="2743200" cy="12192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rgbClr val="000000"/>
              </a:solidFill>
              <a:latin typeface="Arial"/>
              <a:ea typeface="Arial"/>
              <a:cs typeface="Arial"/>
              <a:sym typeface="Arial"/>
            </a:rPr>
            <a:t>Batas toleransi penggunaan antibiotik pada kasus Diare non spesifik adalah 8%</a:t>
          </a:r>
          <a:endParaRPr sz="1100">
            <a:solidFill>
              <a:srgbClr val="000000"/>
            </a:solidFill>
            <a:latin typeface="Arial"/>
            <a:ea typeface="Arial"/>
            <a:cs typeface="Arial"/>
            <a:sym typeface="Arial"/>
          </a:endParaRPr>
        </a:p>
        <a:p>
          <a:pPr marL="0" lvl="0" indent="0" algn="l" rtl="0">
            <a:spcBef>
              <a:spcPts val="0"/>
            </a:spcBef>
            <a:spcAft>
              <a:spcPts val="0"/>
            </a:spcAft>
            <a:buNone/>
          </a:pPr>
          <a:r>
            <a:rPr lang="en-US" sz="1100">
              <a:solidFill>
                <a:srgbClr val="000000"/>
              </a:solidFill>
              <a:latin typeface="Arial"/>
              <a:ea typeface="Arial"/>
              <a:cs typeface="Arial"/>
              <a:sym typeface="Arial"/>
            </a:rPr>
            <a:t>Jika  ≤ 8 %, maka persentase capaian indikator kinerja POR adalah 100 %</a:t>
          </a:r>
          <a:endParaRPr sz="1100">
            <a:solidFill>
              <a:srgbClr val="000000"/>
            </a:solidFill>
            <a:latin typeface="Arial"/>
            <a:ea typeface="Arial"/>
            <a:cs typeface="Arial"/>
            <a:sym typeface="Arial"/>
          </a:endParaRPr>
        </a:p>
        <a:p>
          <a:pPr marL="0" lvl="0" indent="0" algn="l" rtl="0">
            <a:spcBef>
              <a:spcPts val="0"/>
            </a:spcBef>
            <a:spcAft>
              <a:spcPts val="0"/>
            </a:spcAft>
            <a:buNone/>
          </a:pPr>
          <a:r>
            <a:rPr lang="en-US" sz="1100">
              <a:solidFill>
                <a:srgbClr val="000000"/>
              </a:solidFill>
              <a:latin typeface="Arial"/>
              <a:ea typeface="Arial"/>
              <a:cs typeface="Arial"/>
              <a:sym typeface="Arial"/>
            </a:rPr>
            <a:t>Jika  &gt; 8 %, maka persentase capaian indikator kinerja POR adalah sesuai hasil perhitungan</a:t>
          </a:r>
          <a:r>
            <a:rPr lang="en-US" sz="1100">
              <a:solidFill>
                <a:schemeClr val="lt1"/>
              </a:solidFill>
              <a:latin typeface="Arial"/>
              <a:ea typeface="Arial"/>
              <a:cs typeface="Arial"/>
              <a:sym typeface="Arial"/>
            </a:rPr>
            <a:t>ika</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ndonesian-publichealth.com/posbindu-p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defaultColWidth="14.42578125" defaultRowHeight="15" customHeight="1"/>
  <cols>
    <col min="1" max="1" width="5.85546875" customWidth="1"/>
    <col min="2" max="2" width="21.5703125" hidden="1" customWidth="1"/>
    <col min="3" max="3" width="28" customWidth="1"/>
    <col min="4" max="4" width="46.85546875" customWidth="1"/>
    <col min="5" max="5" width="66.140625" customWidth="1"/>
    <col min="6" max="6" width="14.42578125" customWidth="1"/>
    <col min="7" max="7" width="11.140625" customWidth="1"/>
    <col min="8" max="8" width="11.42578125" customWidth="1"/>
    <col min="9" max="9" width="14.85546875" customWidth="1"/>
    <col min="10" max="10" width="17.28515625" customWidth="1"/>
    <col min="11" max="11" width="14.140625" customWidth="1"/>
    <col min="12" max="12" width="13.7109375" customWidth="1"/>
    <col min="13" max="13" width="0.140625" customWidth="1"/>
    <col min="14" max="14" width="19.140625" hidden="1" customWidth="1"/>
    <col min="15" max="26" width="8.7109375" customWidth="1"/>
  </cols>
  <sheetData>
    <row r="1" spans="1:26" ht="23.25">
      <c r="A1" s="1" t="s">
        <v>392</v>
      </c>
      <c r="B1" s="1"/>
      <c r="O1" s="7"/>
    </row>
    <row r="2" spans="1:26" ht="23.25">
      <c r="A2" s="1" t="s">
        <v>0</v>
      </c>
      <c r="B2" s="1"/>
      <c r="O2" s="7"/>
    </row>
    <row r="3" spans="1:26" ht="23.25">
      <c r="A3" s="1"/>
      <c r="B3" s="1"/>
      <c r="O3" s="7"/>
    </row>
    <row r="4" spans="1:26" ht="23.25">
      <c r="A4" s="414" t="s">
        <v>1</v>
      </c>
      <c r="B4" s="415"/>
      <c r="C4" s="415"/>
      <c r="D4" s="415"/>
      <c r="E4" s="415"/>
      <c r="F4" s="415"/>
      <c r="G4" s="415"/>
      <c r="H4" s="415"/>
      <c r="I4" s="415"/>
      <c r="J4" s="415"/>
      <c r="K4" s="415"/>
      <c r="L4" s="415"/>
      <c r="M4" s="415"/>
      <c r="N4" s="415"/>
      <c r="O4" s="415"/>
      <c r="P4" s="415"/>
      <c r="Q4" s="415"/>
      <c r="R4" s="415"/>
      <c r="S4" s="415"/>
      <c r="T4" s="415"/>
      <c r="U4" s="45"/>
      <c r="V4" s="45"/>
      <c r="W4" s="45"/>
      <c r="X4" s="45"/>
      <c r="Y4" s="45"/>
      <c r="Z4" s="45"/>
    </row>
    <row r="5" spans="1:26">
      <c r="A5" s="429" t="s">
        <v>2</v>
      </c>
      <c r="B5" s="429" t="s">
        <v>3</v>
      </c>
      <c r="C5" s="429" t="s">
        <v>4</v>
      </c>
      <c r="D5" s="430" t="s">
        <v>5</v>
      </c>
      <c r="E5" s="431" t="s">
        <v>6</v>
      </c>
      <c r="F5" s="429" t="s">
        <v>7</v>
      </c>
      <c r="G5" s="46" t="s">
        <v>8</v>
      </c>
      <c r="H5" s="431" t="s">
        <v>9</v>
      </c>
      <c r="I5" s="419" t="s">
        <v>10</v>
      </c>
      <c r="J5" s="419" t="s">
        <v>393</v>
      </c>
      <c r="K5" s="428" t="s">
        <v>394</v>
      </c>
      <c r="L5" s="413"/>
      <c r="O5" s="7"/>
    </row>
    <row r="6" spans="1:26">
      <c r="A6" s="408"/>
      <c r="B6" s="408"/>
      <c r="C6" s="408"/>
      <c r="D6" s="408"/>
      <c r="E6" s="408"/>
      <c r="F6" s="408"/>
      <c r="G6" s="47">
        <v>2022</v>
      </c>
      <c r="H6" s="408"/>
      <c r="I6" s="408"/>
      <c r="J6" s="408"/>
      <c r="K6" s="16" t="s">
        <v>395</v>
      </c>
      <c r="L6" s="48" t="s">
        <v>396</v>
      </c>
      <c r="O6" s="7"/>
    </row>
    <row r="7" spans="1:26" ht="26.25" customHeight="1">
      <c r="A7" s="2" t="s">
        <v>11</v>
      </c>
      <c r="B7" s="3"/>
      <c r="C7" s="3"/>
      <c r="D7" s="3"/>
      <c r="E7" s="3"/>
      <c r="F7" s="3"/>
      <c r="G7" s="3"/>
      <c r="H7" s="3"/>
      <c r="I7" s="3"/>
      <c r="J7" s="3"/>
      <c r="K7" s="49">
        <f>(K8+K26+K35+K67+K101)/5</f>
        <v>0.89528727569730182</v>
      </c>
      <c r="L7" s="3"/>
      <c r="O7" s="7"/>
    </row>
    <row r="8" spans="1:26" ht="30.75" customHeight="1">
      <c r="A8" s="4" t="s">
        <v>12</v>
      </c>
      <c r="B8" s="4" t="s">
        <v>13</v>
      </c>
      <c r="C8" s="4"/>
      <c r="D8" s="4"/>
      <c r="E8" s="4"/>
      <c r="F8" s="4"/>
      <c r="G8" s="4"/>
      <c r="H8" s="4"/>
      <c r="I8" s="4"/>
      <c r="J8" s="4"/>
      <c r="K8" s="50">
        <f>SUM(L9:L25)/17</f>
        <v>0.95894767684012261</v>
      </c>
      <c r="L8" s="4"/>
      <c r="M8" s="51"/>
      <c r="N8" s="51"/>
      <c r="O8" s="52"/>
    </row>
    <row r="9" spans="1:26" ht="150" customHeight="1">
      <c r="A9" s="53">
        <v>1</v>
      </c>
      <c r="B9" s="53" t="s">
        <v>14</v>
      </c>
      <c r="C9" s="5" t="s">
        <v>15</v>
      </c>
      <c r="D9" s="8" t="s">
        <v>397</v>
      </c>
      <c r="E9" s="54"/>
      <c r="F9" s="6" t="s">
        <v>16</v>
      </c>
      <c r="G9" s="55">
        <v>0.66</v>
      </c>
      <c r="H9" s="56">
        <v>842</v>
      </c>
      <c r="I9" s="56">
        <f t="shared" ref="I9:I14" si="0">G9*H9</f>
        <v>555.72</v>
      </c>
      <c r="J9" s="57">
        <v>622</v>
      </c>
      <c r="K9" s="58"/>
      <c r="L9" s="59">
        <v>1</v>
      </c>
      <c r="M9" s="60"/>
      <c r="N9" s="60"/>
      <c r="O9" s="7"/>
    </row>
    <row r="10" spans="1:26" ht="210.75" customHeight="1">
      <c r="A10" s="53">
        <v>2</v>
      </c>
      <c r="B10" s="53" t="s">
        <v>14</v>
      </c>
      <c r="C10" s="5" t="s">
        <v>17</v>
      </c>
      <c r="D10" s="8" t="s">
        <v>18</v>
      </c>
      <c r="E10" s="54"/>
      <c r="F10" s="61" t="s">
        <v>16</v>
      </c>
      <c r="G10" s="55">
        <v>0.71</v>
      </c>
      <c r="H10" s="56">
        <v>96</v>
      </c>
      <c r="I10" s="56">
        <f t="shared" si="0"/>
        <v>68.16</v>
      </c>
      <c r="J10" s="56">
        <v>55</v>
      </c>
      <c r="K10" s="58"/>
      <c r="L10" s="55">
        <f t="shared" ref="L10:L11" si="1">J10/I10</f>
        <v>0.806924882629108</v>
      </c>
      <c r="M10" s="60"/>
      <c r="N10" s="60"/>
      <c r="O10" s="7"/>
    </row>
    <row r="11" spans="1:26" ht="219.75" customHeight="1">
      <c r="A11" s="53">
        <v>3</v>
      </c>
      <c r="B11" s="53" t="s">
        <v>14</v>
      </c>
      <c r="C11" s="5" t="s">
        <v>19</v>
      </c>
      <c r="D11" s="8" t="s">
        <v>20</v>
      </c>
      <c r="E11" s="53"/>
      <c r="F11" s="53" t="s">
        <v>21</v>
      </c>
      <c r="G11" s="55">
        <v>1</v>
      </c>
      <c r="H11" s="62">
        <v>278</v>
      </c>
      <c r="I11" s="56">
        <f t="shared" si="0"/>
        <v>278</v>
      </c>
      <c r="J11" s="57">
        <v>222</v>
      </c>
      <c r="K11" s="58"/>
      <c r="L11" s="55">
        <f t="shared" si="1"/>
        <v>0.79856115107913672</v>
      </c>
      <c r="M11" s="60"/>
      <c r="N11" s="60"/>
      <c r="O11" s="7"/>
    </row>
    <row r="12" spans="1:26" ht="273" customHeight="1">
      <c r="A12" s="53">
        <v>4</v>
      </c>
      <c r="B12" s="53" t="s">
        <v>14</v>
      </c>
      <c r="C12" s="5" t="s">
        <v>22</v>
      </c>
      <c r="D12" s="8" t="s">
        <v>23</v>
      </c>
      <c r="E12" s="53"/>
      <c r="F12" s="5" t="s">
        <v>24</v>
      </c>
      <c r="G12" s="55">
        <v>0.78</v>
      </c>
      <c r="H12" s="56">
        <v>20737</v>
      </c>
      <c r="I12" s="56">
        <f t="shared" si="0"/>
        <v>16174.86</v>
      </c>
      <c r="J12" s="56">
        <v>17416</v>
      </c>
      <c r="K12" s="58"/>
      <c r="L12" s="59">
        <v>1</v>
      </c>
      <c r="M12" s="60"/>
      <c r="N12" s="60"/>
      <c r="O12" s="7"/>
    </row>
    <row r="13" spans="1:26" ht="284.25" customHeight="1">
      <c r="A13" s="53">
        <v>5</v>
      </c>
      <c r="B13" s="53" t="s">
        <v>14</v>
      </c>
      <c r="C13" s="9" t="s">
        <v>25</v>
      </c>
      <c r="D13" s="8" t="s">
        <v>26</v>
      </c>
      <c r="E13" s="63"/>
      <c r="F13" s="63" t="s">
        <v>27</v>
      </c>
      <c r="G13" s="55">
        <v>1</v>
      </c>
      <c r="H13" s="56">
        <v>2</v>
      </c>
      <c r="I13" s="56">
        <f t="shared" si="0"/>
        <v>2</v>
      </c>
      <c r="J13" s="57">
        <v>2</v>
      </c>
      <c r="K13" s="58"/>
      <c r="L13" s="55">
        <f t="shared" ref="L13:L14" si="2">J13/I13</f>
        <v>1</v>
      </c>
      <c r="M13" s="60"/>
      <c r="N13" s="60"/>
      <c r="O13" s="7"/>
    </row>
    <row r="14" spans="1:26" ht="179.25" customHeight="1">
      <c r="A14" s="53">
        <v>6</v>
      </c>
      <c r="B14" s="53" t="s">
        <v>14</v>
      </c>
      <c r="C14" s="5" t="s">
        <v>28</v>
      </c>
      <c r="D14" s="9" t="s">
        <v>29</v>
      </c>
      <c r="E14" s="53"/>
      <c r="F14" s="53" t="s">
        <v>30</v>
      </c>
      <c r="G14" s="64">
        <v>1</v>
      </c>
      <c r="H14" s="65">
        <v>43</v>
      </c>
      <c r="I14" s="56">
        <f t="shared" si="0"/>
        <v>43</v>
      </c>
      <c r="J14" s="65">
        <v>43</v>
      </c>
      <c r="K14" s="66"/>
      <c r="L14" s="55">
        <f t="shared" si="2"/>
        <v>1</v>
      </c>
      <c r="M14" s="60"/>
      <c r="N14" s="60"/>
      <c r="O14" s="7"/>
    </row>
    <row r="15" spans="1:26" ht="189" customHeight="1">
      <c r="A15" s="53">
        <v>7</v>
      </c>
      <c r="B15" s="53" t="s">
        <v>14</v>
      </c>
      <c r="C15" s="9" t="s">
        <v>31</v>
      </c>
      <c r="D15" s="8" t="s">
        <v>32</v>
      </c>
      <c r="E15" s="53"/>
      <c r="F15" s="5" t="s">
        <v>33</v>
      </c>
      <c r="G15" s="64">
        <v>1</v>
      </c>
      <c r="H15" s="65">
        <v>12</v>
      </c>
      <c r="I15" s="56">
        <v>12</v>
      </c>
      <c r="J15" s="67">
        <v>24</v>
      </c>
      <c r="K15" s="66"/>
      <c r="L15" s="59">
        <v>1</v>
      </c>
      <c r="M15" s="60"/>
      <c r="N15" s="60"/>
      <c r="O15" s="7"/>
    </row>
    <row r="16" spans="1:26" ht="179.25" customHeight="1">
      <c r="A16" s="53">
        <v>8</v>
      </c>
      <c r="B16" s="53" t="s">
        <v>14</v>
      </c>
      <c r="C16" s="9" t="s">
        <v>34</v>
      </c>
      <c r="D16" s="8" t="s">
        <v>35</v>
      </c>
      <c r="E16" s="53"/>
      <c r="F16" s="53" t="s">
        <v>36</v>
      </c>
      <c r="G16" s="64">
        <v>0.52</v>
      </c>
      <c r="H16" s="65">
        <v>12</v>
      </c>
      <c r="I16" s="56">
        <f t="shared" ref="I16:I25" si="3">G16*H16</f>
        <v>6.24</v>
      </c>
      <c r="J16" s="67">
        <v>7</v>
      </c>
      <c r="K16" s="66"/>
      <c r="L16" s="59">
        <v>1</v>
      </c>
      <c r="M16" s="60"/>
      <c r="N16" s="60"/>
      <c r="O16" s="7"/>
    </row>
    <row r="17" spans="1:15" ht="102.75" customHeight="1">
      <c r="A17" s="53">
        <v>9</v>
      </c>
      <c r="B17" s="53" t="s">
        <v>14</v>
      </c>
      <c r="C17" s="9" t="s">
        <v>37</v>
      </c>
      <c r="D17" s="8" t="s">
        <v>38</v>
      </c>
      <c r="E17" s="53"/>
      <c r="F17" s="53" t="s">
        <v>36</v>
      </c>
      <c r="G17" s="64">
        <v>1</v>
      </c>
      <c r="H17" s="65">
        <v>1</v>
      </c>
      <c r="I17" s="56">
        <f t="shared" si="3"/>
        <v>1</v>
      </c>
      <c r="J17" s="65">
        <v>1</v>
      </c>
      <c r="K17" s="66"/>
      <c r="L17" s="55">
        <f t="shared" ref="L17:L18" si="4">J17/I17</f>
        <v>1</v>
      </c>
      <c r="M17" s="60"/>
      <c r="N17" s="60"/>
      <c r="O17" s="7"/>
    </row>
    <row r="18" spans="1:15" ht="221.25" customHeight="1">
      <c r="A18" s="53">
        <v>10</v>
      </c>
      <c r="B18" s="53" t="s">
        <v>14</v>
      </c>
      <c r="C18" s="9" t="s">
        <v>39</v>
      </c>
      <c r="D18" s="9" t="s">
        <v>40</v>
      </c>
      <c r="E18" s="53"/>
      <c r="F18" s="5" t="s">
        <v>41</v>
      </c>
      <c r="G18" s="64">
        <v>1</v>
      </c>
      <c r="H18" s="65">
        <v>5</v>
      </c>
      <c r="I18" s="56">
        <f t="shared" si="3"/>
        <v>5</v>
      </c>
      <c r="J18" s="65">
        <v>4</v>
      </c>
      <c r="K18" s="66"/>
      <c r="L18" s="55">
        <f t="shared" si="4"/>
        <v>0.8</v>
      </c>
      <c r="M18" s="60"/>
      <c r="N18" s="60"/>
      <c r="O18" s="7"/>
    </row>
    <row r="19" spans="1:15" ht="133.5" customHeight="1">
      <c r="A19" s="53">
        <v>11</v>
      </c>
      <c r="B19" s="53" t="s">
        <v>14</v>
      </c>
      <c r="C19" s="9" t="s">
        <v>42</v>
      </c>
      <c r="D19" s="8" t="s">
        <v>43</v>
      </c>
      <c r="E19" s="53"/>
      <c r="F19" s="53" t="s">
        <v>44</v>
      </c>
      <c r="G19" s="64">
        <v>0.72</v>
      </c>
      <c r="H19" s="65">
        <v>2</v>
      </c>
      <c r="I19" s="56">
        <f t="shared" si="3"/>
        <v>1.44</v>
      </c>
      <c r="J19" s="68">
        <v>2</v>
      </c>
      <c r="K19" s="66"/>
      <c r="L19" s="59">
        <v>1</v>
      </c>
      <c r="M19" s="60"/>
      <c r="N19" s="60"/>
      <c r="O19" s="7"/>
    </row>
    <row r="20" spans="1:15" ht="211.5" customHeight="1">
      <c r="A20" s="53">
        <v>12</v>
      </c>
      <c r="B20" s="53" t="s">
        <v>14</v>
      </c>
      <c r="C20" s="9" t="s">
        <v>45</v>
      </c>
      <c r="D20" s="8" t="s">
        <v>46</v>
      </c>
      <c r="E20" s="53"/>
      <c r="F20" s="53" t="s">
        <v>47</v>
      </c>
      <c r="G20" s="64">
        <v>0.79</v>
      </c>
      <c r="H20" s="65">
        <v>24</v>
      </c>
      <c r="I20" s="56">
        <f t="shared" si="3"/>
        <v>18.96</v>
      </c>
      <c r="J20" s="65">
        <v>17</v>
      </c>
      <c r="K20" s="69"/>
      <c r="L20" s="55">
        <f>J20/I20</f>
        <v>0.89662447257383959</v>
      </c>
      <c r="M20" s="60"/>
      <c r="N20" s="60"/>
      <c r="O20" s="7"/>
    </row>
    <row r="21" spans="1:15" ht="306.75" customHeight="1">
      <c r="A21" s="53">
        <v>13</v>
      </c>
      <c r="B21" s="53" t="s">
        <v>14</v>
      </c>
      <c r="C21" s="9" t="s">
        <v>48</v>
      </c>
      <c r="D21" s="8" t="s">
        <v>49</v>
      </c>
      <c r="E21" s="53"/>
      <c r="F21" s="53" t="s">
        <v>50</v>
      </c>
      <c r="G21" s="70">
        <v>0.76500000000000001</v>
      </c>
      <c r="H21" s="65">
        <v>48</v>
      </c>
      <c r="I21" s="56">
        <f t="shared" si="3"/>
        <v>36.72</v>
      </c>
      <c r="J21" s="68">
        <v>48</v>
      </c>
      <c r="K21" s="66"/>
      <c r="L21" s="59">
        <v>1</v>
      </c>
      <c r="M21" s="60"/>
      <c r="N21" s="60"/>
      <c r="O21" s="7"/>
    </row>
    <row r="22" spans="1:15" ht="157.5" customHeight="1">
      <c r="A22" s="53">
        <v>14</v>
      </c>
      <c r="B22" s="53" t="s">
        <v>14</v>
      </c>
      <c r="C22" s="5" t="s">
        <v>51</v>
      </c>
      <c r="D22" s="8" t="s">
        <v>52</v>
      </c>
      <c r="E22" s="53"/>
      <c r="F22" s="53" t="s">
        <v>36</v>
      </c>
      <c r="G22" s="64">
        <v>1</v>
      </c>
      <c r="H22" s="71">
        <v>43</v>
      </c>
      <c r="I22" s="56">
        <f t="shared" si="3"/>
        <v>43</v>
      </c>
      <c r="J22" s="67">
        <v>43</v>
      </c>
      <c r="K22" s="66"/>
      <c r="L22" s="55">
        <f t="shared" ref="L22:L25" si="5">J22/I22</f>
        <v>1</v>
      </c>
      <c r="M22" s="60"/>
      <c r="N22" s="60"/>
      <c r="O22" s="7"/>
    </row>
    <row r="23" spans="1:15" ht="113.25" customHeight="1">
      <c r="A23" s="53">
        <v>15</v>
      </c>
      <c r="B23" s="53" t="s">
        <v>14</v>
      </c>
      <c r="C23" s="9" t="s">
        <v>53</v>
      </c>
      <c r="D23" s="5" t="s">
        <v>54</v>
      </c>
      <c r="E23" s="53"/>
      <c r="F23" s="53" t="s">
        <v>50</v>
      </c>
      <c r="G23" s="64">
        <v>1</v>
      </c>
      <c r="H23" s="65">
        <v>13</v>
      </c>
      <c r="I23" s="56">
        <f t="shared" si="3"/>
        <v>13</v>
      </c>
      <c r="J23" s="65">
        <v>13</v>
      </c>
      <c r="K23" s="66"/>
      <c r="L23" s="55">
        <f t="shared" si="5"/>
        <v>1</v>
      </c>
      <c r="M23" s="60"/>
      <c r="N23" s="60"/>
      <c r="O23" s="7"/>
    </row>
    <row r="24" spans="1:15" ht="110.25" customHeight="1">
      <c r="A24" s="53">
        <v>16</v>
      </c>
      <c r="B24" s="53" t="s">
        <v>14</v>
      </c>
      <c r="C24" s="9" t="s">
        <v>55</v>
      </c>
      <c r="D24" s="5" t="s">
        <v>56</v>
      </c>
      <c r="E24" s="53"/>
      <c r="F24" s="53" t="s">
        <v>50</v>
      </c>
      <c r="G24" s="64">
        <v>1</v>
      </c>
      <c r="H24" s="65">
        <v>13</v>
      </c>
      <c r="I24" s="56">
        <f t="shared" si="3"/>
        <v>13</v>
      </c>
      <c r="J24" s="65">
        <v>13</v>
      </c>
      <c r="K24" s="66"/>
      <c r="L24" s="55">
        <f t="shared" si="5"/>
        <v>1</v>
      </c>
      <c r="M24" s="60"/>
      <c r="N24" s="60"/>
      <c r="O24" s="7"/>
    </row>
    <row r="25" spans="1:15" ht="105" customHeight="1">
      <c r="A25" s="53">
        <v>17</v>
      </c>
      <c r="B25" s="53" t="s">
        <v>14</v>
      </c>
      <c r="C25" s="9" t="s">
        <v>57</v>
      </c>
      <c r="D25" s="5" t="s">
        <v>58</v>
      </c>
      <c r="E25" s="53"/>
      <c r="F25" s="53" t="s">
        <v>50</v>
      </c>
      <c r="G25" s="64">
        <v>1</v>
      </c>
      <c r="H25" s="65">
        <v>11</v>
      </c>
      <c r="I25" s="56">
        <f t="shared" si="3"/>
        <v>11</v>
      </c>
      <c r="J25" s="65">
        <v>11</v>
      </c>
      <c r="K25" s="66"/>
      <c r="L25" s="55">
        <f t="shared" si="5"/>
        <v>1</v>
      </c>
      <c r="M25" s="60"/>
      <c r="N25" s="60"/>
      <c r="O25" s="7"/>
    </row>
    <row r="26" spans="1:15" ht="30" customHeight="1">
      <c r="A26" s="72" t="s">
        <v>59</v>
      </c>
      <c r="B26" s="72" t="s">
        <v>60</v>
      </c>
      <c r="C26" s="11"/>
      <c r="D26" s="10"/>
      <c r="E26" s="72"/>
      <c r="F26" s="72"/>
      <c r="G26" s="73"/>
      <c r="H26" s="74"/>
      <c r="I26" s="74"/>
      <c r="J26" s="73"/>
      <c r="K26" s="73">
        <f>SUM(L27:L34)/8</f>
        <v>0.94782092717907285</v>
      </c>
      <c r="L26" s="75"/>
      <c r="M26" s="60"/>
      <c r="N26" s="60"/>
      <c r="O26" s="7"/>
    </row>
    <row r="27" spans="1:15" ht="123" customHeight="1">
      <c r="A27" s="60">
        <v>1</v>
      </c>
      <c r="B27" s="15" t="s">
        <v>60</v>
      </c>
      <c r="C27" s="15" t="s">
        <v>398</v>
      </c>
      <c r="D27" s="22" t="s">
        <v>399</v>
      </c>
      <c r="E27" s="60"/>
      <c r="F27" s="60" t="s">
        <v>61</v>
      </c>
      <c r="G27" s="76">
        <v>0.99009999999999998</v>
      </c>
      <c r="H27" s="77">
        <v>5000</v>
      </c>
      <c r="I27" s="77">
        <f t="shared" ref="I27:I34" si="6">H27*G27</f>
        <v>4950.5</v>
      </c>
      <c r="J27" s="77">
        <v>2884</v>
      </c>
      <c r="K27" s="78"/>
      <c r="L27" s="76">
        <f>J27/I27</f>
        <v>0.58256741743258256</v>
      </c>
      <c r="M27" s="60"/>
      <c r="N27" s="60"/>
      <c r="O27" s="7"/>
    </row>
    <row r="28" spans="1:15" ht="184.5" customHeight="1">
      <c r="A28" s="60">
        <v>2</v>
      </c>
      <c r="B28" s="15" t="s">
        <v>60</v>
      </c>
      <c r="C28" s="15" t="s">
        <v>62</v>
      </c>
      <c r="D28" s="22" t="s">
        <v>63</v>
      </c>
      <c r="E28" s="60"/>
      <c r="F28" s="60" t="s">
        <v>61</v>
      </c>
      <c r="G28" s="76">
        <v>0.8911</v>
      </c>
      <c r="H28" s="77">
        <v>19</v>
      </c>
      <c r="I28" s="77">
        <f t="shared" si="6"/>
        <v>16.930900000000001</v>
      </c>
      <c r="J28" s="77">
        <v>18</v>
      </c>
      <c r="K28" s="78"/>
      <c r="L28" s="79">
        <v>1</v>
      </c>
      <c r="M28" s="60"/>
      <c r="N28" s="60"/>
      <c r="O28" s="7"/>
    </row>
    <row r="29" spans="1:15" ht="80.25" customHeight="1">
      <c r="A29" s="60">
        <v>3</v>
      </c>
      <c r="B29" s="15" t="s">
        <v>60</v>
      </c>
      <c r="C29" s="19" t="s">
        <v>64</v>
      </c>
      <c r="D29" s="22" t="s">
        <v>65</v>
      </c>
      <c r="E29" s="60"/>
      <c r="F29" s="60" t="s">
        <v>27</v>
      </c>
      <c r="G29" s="80">
        <v>1</v>
      </c>
      <c r="H29" s="81">
        <v>1</v>
      </c>
      <c r="I29" s="77">
        <f t="shared" si="6"/>
        <v>1</v>
      </c>
      <c r="J29" s="82">
        <v>1</v>
      </c>
      <c r="K29" s="83"/>
      <c r="L29" s="76">
        <f t="shared" ref="L29:L34" si="7">J29/I29</f>
        <v>1</v>
      </c>
      <c r="M29" s="60"/>
      <c r="N29" s="60"/>
      <c r="O29" s="7"/>
    </row>
    <row r="30" spans="1:15" ht="203.25" customHeight="1">
      <c r="A30" s="60">
        <v>4</v>
      </c>
      <c r="B30" s="15" t="s">
        <v>60</v>
      </c>
      <c r="C30" s="15" t="s">
        <v>400</v>
      </c>
      <c r="D30" s="15" t="s">
        <v>401</v>
      </c>
      <c r="E30" s="60"/>
      <c r="F30" s="60" t="s">
        <v>47</v>
      </c>
      <c r="G30" s="80">
        <v>1</v>
      </c>
      <c r="H30" s="81">
        <v>37</v>
      </c>
      <c r="I30" s="77">
        <f t="shared" si="6"/>
        <v>37</v>
      </c>
      <c r="J30" s="81">
        <v>37</v>
      </c>
      <c r="K30" s="83"/>
      <c r="L30" s="76">
        <f t="shared" si="7"/>
        <v>1</v>
      </c>
      <c r="M30" s="60"/>
      <c r="N30" s="60"/>
      <c r="O30" s="7"/>
    </row>
    <row r="31" spans="1:15" ht="174" customHeight="1">
      <c r="A31" s="60">
        <v>5</v>
      </c>
      <c r="B31" s="15" t="s">
        <v>60</v>
      </c>
      <c r="C31" s="15" t="s">
        <v>402</v>
      </c>
      <c r="D31" s="15" t="s">
        <v>403</v>
      </c>
      <c r="E31" s="60"/>
      <c r="F31" s="60" t="s">
        <v>66</v>
      </c>
      <c r="G31" s="80">
        <v>1</v>
      </c>
      <c r="H31" s="81">
        <v>23</v>
      </c>
      <c r="I31" s="77">
        <f t="shared" si="6"/>
        <v>23</v>
      </c>
      <c r="J31" s="81">
        <v>23</v>
      </c>
      <c r="K31" s="83"/>
      <c r="L31" s="76">
        <f t="shared" si="7"/>
        <v>1</v>
      </c>
      <c r="M31" s="60"/>
      <c r="N31" s="60"/>
      <c r="O31" s="7"/>
    </row>
    <row r="32" spans="1:15" ht="209.25" customHeight="1">
      <c r="A32" s="60">
        <v>6</v>
      </c>
      <c r="B32" s="15" t="s">
        <v>60</v>
      </c>
      <c r="C32" s="15" t="s">
        <v>404</v>
      </c>
      <c r="D32" s="15" t="s">
        <v>405</v>
      </c>
      <c r="E32" s="60"/>
      <c r="F32" s="15" t="s">
        <v>67</v>
      </c>
      <c r="G32" s="80">
        <v>1</v>
      </c>
      <c r="H32" s="81">
        <v>1000</v>
      </c>
      <c r="I32" s="77">
        <f t="shared" si="6"/>
        <v>1000</v>
      </c>
      <c r="J32" s="81">
        <v>1000</v>
      </c>
      <c r="K32" s="83"/>
      <c r="L32" s="76">
        <f t="shared" si="7"/>
        <v>1</v>
      </c>
      <c r="M32" s="60"/>
      <c r="N32" s="60"/>
      <c r="O32" s="7"/>
    </row>
    <row r="33" spans="1:15" ht="233.25" customHeight="1">
      <c r="A33" s="60">
        <v>7</v>
      </c>
      <c r="B33" s="15" t="s">
        <v>60</v>
      </c>
      <c r="C33" s="15" t="s">
        <v>406</v>
      </c>
      <c r="D33" s="15" t="s">
        <v>407</v>
      </c>
      <c r="E33" s="60"/>
      <c r="F33" s="60" t="s">
        <v>61</v>
      </c>
      <c r="G33" s="80">
        <v>1</v>
      </c>
      <c r="H33" s="81">
        <v>1000</v>
      </c>
      <c r="I33" s="77">
        <f t="shared" si="6"/>
        <v>1000</v>
      </c>
      <c r="J33" s="81">
        <v>1000</v>
      </c>
      <c r="K33" s="83"/>
      <c r="L33" s="76">
        <f t="shared" si="7"/>
        <v>1</v>
      </c>
      <c r="M33" s="60"/>
      <c r="N33" s="60"/>
      <c r="O33" s="7"/>
    </row>
    <row r="34" spans="1:15" ht="82.5" customHeight="1">
      <c r="A34" s="60">
        <v>8</v>
      </c>
      <c r="B34" s="15" t="s">
        <v>60</v>
      </c>
      <c r="C34" s="15" t="s">
        <v>408</v>
      </c>
      <c r="D34" s="15" t="s">
        <v>409</v>
      </c>
      <c r="E34" s="60"/>
      <c r="F34" s="60" t="s">
        <v>68</v>
      </c>
      <c r="G34" s="80">
        <v>1</v>
      </c>
      <c r="H34" s="81">
        <v>180</v>
      </c>
      <c r="I34" s="77">
        <f t="shared" si="6"/>
        <v>180</v>
      </c>
      <c r="J34" s="81">
        <v>180</v>
      </c>
      <c r="K34" s="83"/>
      <c r="L34" s="76">
        <f t="shared" si="7"/>
        <v>1</v>
      </c>
      <c r="M34" s="60"/>
      <c r="N34" s="60"/>
      <c r="O34" s="7"/>
    </row>
    <row r="35" spans="1:15" ht="31.5" customHeight="1">
      <c r="A35" s="84" t="s">
        <v>69</v>
      </c>
      <c r="B35" s="84" t="s">
        <v>70</v>
      </c>
      <c r="C35" s="84"/>
      <c r="D35" s="84"/>
      <c r="E35" s="84"/>
      <c r="F35" s="84"/>
      <c r="G35" s="84"/>
      <c r="H35" s="84"/>
      <c r="I35" s="85"/>
      <c r="J35" s="84"/>
      <c r="K35" s="86">
        <f>(K36+K45+K56+K65+K59)/5</f>
        <v>0.9263338624341948</v>
      </c>
      <c r="L35" s="84"/>
      <c r="M35" s="60"/>
      <c r="N35" s="60"/>
      <c r="O35" s="7"/>
    </row>
    <row r="36" spans="1:15" ht="32.25" customHeight="1">
      <c r="A36" s="87" t="s">
        <v>71</v>
      </c>
      <c r="B36" s="88" t="s">
        <v>72</v>
      </c>
      <c r="C36" s="88"/>
      <c r="D36" s="88"/>
      <c r="E36" s="88"/>
      <c r="F36" s="88"/>
      <c r="G36" s="88"/>
      <c r="H36" s="88"/>
      <c r="I36" s="89"/>
      <c r="J36" s="88"/>
      <c r="K36" s="90">
        <f>SUM(L37:L44)/8</f>
        <v>1.0001307309113912</v>
      </c>
      <c r="L36" s="88"/>
      <c r="M36" s="60"/>
      <c r="N36" s="60"/>
      <c r="O36" s="7"/>
    </row>
    <row r="37" spans="1:15" ht="105" customHeight="1">
      <c r="A37" s="60">
        <v>1</v>
      </c>
      <c r="B37" s="60" t="s">
        <v>72</v>
      </c>
      <c r="C37" s="15" t="s">
        <v>73</v>
      </c>
      <c r="D37" s="17" t="s">
        <v>74</v>
      </c>
      <c r="E37" s="18" t="s">
        <v>75</v>
      </c>
      <c r="F37" s="60" t="s">
        <v>76</v>
      </c>
      <c r="G37" s="91">
        <v>1</v>
      </c>
      <c r="H37" s="92">
        <v>1821</v>
      </c>
      <c r="I37" s="77">
        <f t="shared" ref="I37:I44" si="8">H37*G37</f>
        <v>1821</v>
      </c>
      <c r="J37" s="93">
        <v>1826</v>
      </c>
      <c r="K37" s="94"/>
      <c r="L37" s="91">
        <f t="shared" ref="L37:L38" si="9">J37/I37</f>
        <v>1.0027457440966503</v>
      </c>
      <c r="M37" s="60"/>
      <c r="N37" s="60"/>
      <c r="O37" s="7"/>
    </row>
    <row r="38" spans="1:15" ht="136.5" customHeight="1">
      <c r="A38" s="60">
        <v>2</v>
      </c>
      <c r="B38" s="60" t="s">
        <v>72</v>
      </c>
      <c r="C38" s="15" t="s">
        <v>77</v>
      </c>
      <c r="D38" s="17" t="s">
        <v>78</v>
      </c>
      <c r="E38" s="18" t="s">
        <v>79</v>
      </c>
      <c r="F38" s="60" t="s">
        <v>76</v>
      </c>
      <c r="G38" s="91">
        <v>1</v>
      </c>
      <c r="H38" s="92">
        <v>1821</v>
      </c>
      <c r="I38" s="77">
        <f t="shared" si="8"/>
        <v>1821</v>
      </c>
      <c r="J38" s="92">
        <v>1820</v>
      </c>
      <c r="K38" s="94"/>
      <c r="L38" s="91">
        <f t="shared" si="9"/>
        <v>0.99945085118067001</v>
      </c>
      <c r="M38" s="60"/>
      <c r="N38" s="60"/>
      <c r="O38" s="7"/>
    </row>
    <row r="39" spans="1:15" ht="120.75" customHeight="1">
      <c r="A39" s="60">
        <v>3</v>
      </c>
      <c r="B39" s="60" t="s">
        <v>72</v>
      </c>
      <c r="C39" s="15" t="s">
        <v>80</v>
      </c>
      <c r="D39" s="17" t="s">
        <v>81</v>
      </c>
      <c r="E39" s="18" t="s">
        <v>82</v>
      </c>
      <c r="F39" s="60" t="s">
        <v>76</v>
      </c>
      <c r="G39" s="91">
        <v>0.95</v>
      </c>
      <c r="H39" s="92">
        <v>1644</v>
      </c>
      <c r="I39" s="77">
        <f t="shared" si="8"/>
        <v>1561.8</v>
      </c>
      <c r="J39" s="93">
        <v>1748</v>
      </c>
      <c r="K39" s="94"/>
      <c r="L39" s="95">
        <v>1</v>
      </c>
      <c r="M39" s="60"/>
      <c r="N39" s="60"/>
      <c r="O39" s="7"/>
    </row>
    <row r="40" spans="1:15" ht="131.25" customHeight="1">
      <c r="A40" s="60">
        <v>4</v>
      </c>
      <c r="B40" s="60" t="s">
        <v>72</v>
      </c>
      <c r="C40" s="15" t="s">
        <v>83</v>
      </c>
      <c r="D40" s="15" t="s">
        <v>84</v>
      </c>
      <c r="E40" s="18" t="s">
        <v>79</v>
      </c>
      <c r="F40" s="60" t="s">
        <v>76</v>
      </c>
      <c r="G40" s="96">
        <v>0.8</v>
      </c>
      <c r="H40" s="81">
        <v>365</v>
      </c>
      <c r="I40" s="77">
        <f t="shared" si="8"/>
        <v>292</v>
      </c>
      <c r="J40" s="82">
        <v>292</v>
      </c>
      <c r="K40" s="83"/>
      <c r="L40" s="91">
        <f>J40/I40</f>
        <v>1</v>
      </c>
      <c r="M40" s="60"/>
      <c r="N40" s="60"/>
      <c r="O40" s="7"/>
    </row>
    <row r="41" spans="1:15" ht="125.25" customHeight="1">
      <c r="A41" s="60">
        <v>5</v>
      </c>
      <c r="B41" s="60" t="s">
        <v>72</v>
      </c>
      <c r="C41" s="15" t="s">
        <v>85</v>
      </c>
      <c r="D41" s="17" t="s">
        <v>86</v>
      </c>
      <c r="E41" s="18" t="s">
        <v>87</v>
      </c>
      <c r="F41" s="60" t="s">
        <v>88</v>
      </c>
      <c r="G41" s="91">
        <v>1</v>
      </c>
      <c r="H41" s="92">
        <v>1738</v>
      </c>
      <c r="I41" s="77">
        <f t="shared" si="8"/>
        <v>1738</v>
      </c>
      <c r="J41" s="93">
        <v>1753</v>
      </c>
      <c r="K41" s="94"/>
      <c r="L41" s="95">
        <v>1</v>
      </c>
      <c r="M41" s="60"/>
      <c r="N41" s="60"/>
      <c r="O41" s="7"/>
    </row>
    <row r="42" spans="1:15" ht="118.5" customHeight="1">
      <c r="A42" s="60">
        <v>6</v>
      </c>
      <c r="B42" s="60" t="s">
        <v>72</v>
      </c>
      <c r="C42" s="15" t="s">
        <v>89</v>
      </c>
      <c r="D42" s="17" t="s">
        <v>90</v>
      </c>
      <c r="E42" s="18" t="s">
        <v>91</v>
      </c>
      <c r="F42" s="15" t="s">
        <v>92</v>
      </c>
      <c r="G42" s="97">
        <v>0.85</v>
      </c>
      <c r="H42" s="98">
        <v>365</v>
      </c>
      <c r="I42" s="77">
        <f t="shared" si="8"/>
        <v>310.25</v>
      </c>
      <c r="J42" s="99">
        <v>383</v>
      </c>
      <c r="K42" s="100"/>
      <c r="L42" s="95">
        <v>1</v>
      </c>
      <c r="M42" s="60"/>
      <c r="N42" s="60"/>
      <c r="O42" s="7"/>
    </row>
    <row r="43" spans="1:15" ht="94.5" customHeight="1">
      <c r="A43" s="60">
        <v>7</v>
      </c>
      <c r="B43" s="60" t="s">
        <v>72</v>
      </c>
      <c r="C43" s="15" t="s">
        <v>93</v>
      </c>
      <c r="D43" s="19" t="s">
        <v>94</v>
      </c>
      <c r="E43" s="18" t="s">
        <v>95</v>
      </c>
      <c r="F43" s="60" t="s">
        <v>96</v>
      </c>
      <c r="G43" s="91">
        <v>1</v>
      </c>
      <c r="H43" s="92">
        <v>1738</v>
      </c>
      <c r="I43" s="77">
        <f t="shared" si="8"/>
        <v>1738</v>
      </c>
      <c r="J43" s="92">
        <v>1736</v>
      </c>
      <c r="K43" s="94"/>
      <c r="L43" s="91">
        <f>J43/I43</f>
        <v>0.99884925201380903</v>
      </c>
      <c r="M43" s="60"/>
      <c r="N43" s="60"/>
      <c r="O43" s="7"/>
    </row>
    <row r="44" spans="1:15" ht="107.25" customHeight="1">
      <c r="A44" s="60">
        <v>8</v>
      </c>
      <c r="B44" s="60" t="s">
        <v>72</v>
      </c>
      <c r="C44" s="15" t="s">
        <v>97</v>
      </c>
      <c r="D44" s="19" t="s">
        <v>98</v>
      </c>
      <c r="E44" s="18" t="s">
        <v>91</v>
      </c>
      <c r="F44" s="60" t="s">
        <v>88</v>
      </c>
      <c r="G44" s="91">
        <v>1</v>
      </c>
      <c r="H44" s="92">
        <v>1738</v>
      </c>
      <c r="I44" s="77">
        <f t="shared" si="8"/>
        <v>1738</v>
      </c>
      <c r="J44" s="93">
        <v>1753</v>
      </c>
      <c r="K44" s="94"/>
      <c r="L44" s="95">
        <v>1</v>
      </c>
      <c r="M44" s="60"/>
      <c r="N44" s="60"/>
      <c r="O44" s="7"/>
    </row>
    <row r="45" spans="1:15" ht="34.5" customHeight="1">
      <c r="A45" s="101" t="s">
        <v>99</v>
      </c>
      <c r="B45" s="101" t="s">
        <v>100</v>
      </c>
      <c r="C45" s="14"/>
      <c r="D45" s="20"/>
      <c r="E45" s="88"/>
      <c r="F45" s="88"/>
      <c r="G45" s="94"/>
      <c r="H45" s="102"/>
      <c r="I45" s="89"/>
      <c r="J45" s="102"/>
      <c r="K45" s="91">
        <f>SUM(L46:L55)/10</f>
        <v>0.82932443332561834</v>
      </c>
      <c r="L45" s="94"/>
      <c r="M45" s="60"/>
      <c r="N45" s="60"/>
      <c r="O45" s="7"/>
    </row>
    <row r="46" spans="1:15" ht="108" customHeight="1">
      <c r="A46" s="87">
        <v>1</v>
      </c>
      <c r="B46" s="101" t="s">
        <v>100</v>
      </c>
      <c r="C46" s="17" t="s">
        <v>101</v>
      </c>
      <c r="D46" s="19" t="s">
        <v>102</v>
      </c>
      <c r="E46" s="18" t="s">
        <v>103</v>
      </c>
      <c r="F46" s="60" t="s">
        <v>104</v>
      </c>
      <c r="G46" s="91">
        <v>1</v>
      </c>
      <c r="H46" s="92">
        <v>1674</v>
      </c>
      <c r="I46" s="81">
        <f t="shared" ref="I46:I55" si="10">G46*H46</f>
        <v>1674</v>
      </c>
      <c r="J46" s="93">
        <v>1753</v>
      </c>
      <c r="K46" s="94"/>
      <c r="L46" s="95">
        <v>1</v>
      </c>
      <c r="M46" s="60"/>
      <c r="N46" s="60"/>
      <c r="O46" s="7"/>
    </row>
    <row r="47" spans="1:15" ht="121.5" customHeight="1">
      <c r="A47" s="103">
        <v>2</v>
      </c>
      <c r="B47" s="101" t="s">
        <v>100</v>
      </c>
      <c r="C47" s="17" t="s">
        <v>105</v>
      </c>
      <c r="D47" s="19" t="s">
        <v>106</v>
      </c>
      <c r="E47" s="18" t="s">
        <v>107</v>
      </c>
      <c r="F47" s="60" t="s">
        <v>104</v>
      </c>
      <c r="G47" s="91">
        <v>1</v>
      </c>
      <c r="H47" s="92">
        <v>1674</v>
      </c>
      <c r="I47" s="81">
        <f t="shared" si="10"/>
        <v>1674</v>
      </c>
      <c r="J47" s="93">
        <v>1719</v>
      </c>
      <c r="K47" s="94"/>
      <c r="L47" s="95">
        <v>1</v>
      </c>
      <c r="M47" s="60"/>
      <c r="N47" s="60"/>
      <c r="O47" s="7"/>
    </row>
    <row r="48" spans="1:15" ht="119.25" customHeight="1">
      <c r="A48" s="103">
        <v>3</v>
      </c>
      <c r="B48" s="101" t="s">
        <v>100</v>
      </c>
      <c r="C48" s="17" t="s">
        <v>108</v>
      </c>
      <c r="D48" s="19" t="s">
        <v>109</v>
      </c>
      <c r="E48" s="18" t="s">
        <v>107</v>
      </c>
      <c r="F48" s="60" t="s">
        <v>104</v>
      </c>
      <c r="G48" s="104">
        <v>0.75119999999999998</v>
      </c>
      <c r="H48" s="98">
        <v>251</v>
      </c>
      <c r="I48" s="81">
        <f t="shared" si="10"/>
        <v>188.55119999999999</v>
      </c>
      <c r="J48" s="98">
        <v>165</v>
      </c>
      <c r="K48" s="105"/>
      <c r="L48" s="91">
        <f t="shared" ref="L48:L54" si="11">J48/I48</f>
        <v>0.8750938737064522</v>
      </c>
      <c r="M48" s="60"/>
      <c r="N48" s="60"/>
      <c r="O48" s="7"/>
    </row>
    <row r="49" spans="1:15" ht="135.75" customHeight="1">
      <c r="A49" s="103">
        <v>4</v>
      </c>
      <c r="B49" s="101" t="s">
        <v>100</v>
      </c>
      <c r="C49" s="15" t="s">
        <v>110</v>
      </c>
      <c r="D49" s="15" t="s">
        <v>111</v>
      </c>
      <c r="E49" s="18" t="s">
        <v>112</v>
      </c>
      <c r="F49" s="60" t="s">
        <v>113</v>
      </c>
      <c r="G49" s="91">
        <v>1</v>
      </c>
      <c r="H49" s="92">
        <v>1674</v>
      </c>
      <c r="I49" s="81">
        <f t="shared" si="10"/>
        <v>1674</v>
      </c>
      <c r="J49" s="92">
        <v>1626</v>
      </c>
      <c r="K49" s="94"/>
      <c r="L49" s="91">
        <f t="shared" si="11"/>
        <v>0.97132616487455192</v>
      </c>
      <c r="M49" s="60"/>
      <c r="N49" s="60"/>
      <c r="O49" s="7"/>
    </row>
    <row r="50" spans="1:15" ht="164.25" customHeight="1">
      <c r="A50" s="103">
        <v>5</v>
      </c>
      <c r="B50" s="101" t="s">
        <v>100</v>
      </c>
      <c r="C50" s="15" t="s">
        <v>114</v>
      </c>
      <c r="D50" s="15" t="s">
        <v>115</v>
      </c>
      <c r="E50" s="18" t="s">
        <v>116</v>
      </c>
      <c r="F50" s="60" t="s">
        <v>117</v>
      </c>
      <c r="G50" s="91">
        <v>1</v>
      </c>
      <c r="H50" s="92">
        <v>6449</v>
      </c>
      <c r="I50" s="81">
        <f t="shared" si="10"/>
        <v>6449</v>
      </c>
      <c r="J50" s="92">
        <v>6330</v>
      </c>
      <c r="K50" s="94"/>
      <c r="L50" s="91">
        <f t="shared" si="11"/>
        <v>0.98154752674833312</v>
      </c>
      <c r="M50" s="60"/>
      <c r="N50" s="60"/>
      <c r="O50" s="7"/>
    </row>
    <row r="51" spans="1:15" ht="106.5" customHeight="1">
      <c r="A51" s="103">
        <v>6</v>
      </c>
      <c r="B51" s="101" t="s">
        <v>100</v>
      </c>
      <c r="C51" s="15" t="s">
        <v>118</v>
      </c>
      <c r="D51" s="15" t="s">
        <v>119</v>
      </c>
      <c r="E51" s="18" t="s">
        <v>120</v>
      </c>
      <c r="F51" s="60" t="s">
        <v>117</v>
      </c>
      <c r="G51" s="91">
        <v>1</v>
      </c>
      <c r="H51" s="92">
        <v>4878</v>
      </c>
      <c r="I51" s="81">
        <f t="shared" si="10"/>
        <v>4878</v>
      </c>
      <c r="J51" s="106">
        <v>4415</v>
      </c>
      <c r="K51" s="94"/>
      <c r="L51" s="91">
        <f t="shared" si="11"/>
        <v>0.90508405084050836</v>
      </c>
      <c r="M51" s="60"/>
      <c r="N51" s="60"/>
      <c r="O51" s="7"/>
    </row>
    <row r="52" spans="1:15" ht="122.25" customHeight="1">
      <c r="A52" s="103">
        <v>7</v>
      </c>
      <c r="B52" s="101" t="s">
        <v>100</v>
      </c>
      <c r="C52" s="22" t="s">
        <v>121</v>
      </c>
      <c r="D52" s="15" t="s">
        <v>122</v>
      </c>
      <c r="E52" s="18" t="s">
        <v>123</v>
      </c>
      <c r="F52" s="60" t="s">
        <v>117</v>
      </c>
      <c r="G52" s="91">
        <v>1</v>
      </c>
      <c r="H52" s="92">
        <v>4878</v>
      </c>
      <c r="I52" s="81">
        <f t="shared" si="10"/>
        <v>4878</v>
      </c>
      <c r="J52" s="106">
        <v>4415</v>
      </c>
      <c r="K52" s="94"/>
      <c r="L52" s="91">
        <f t="shared" si="11"/>
        <v>0.90508405084050836</v>
      </c>
      <c r="M52" s="60"/>
      <c r="N52" s="60"/>
      <c r="O52" s="7"/>
    </row>
    <row r="53" spans="1:15" ht="108" customHeight="1">
      <c r="A53" s="103">
        <v>8</v>
      </c>
      <c r="B53" s="101" t="s">
        <v>100</v>
      </c>
      <c r="C53" s="22" t="s">
        <v>124</v>
      </c>
      <c r="D53" s="15" t="s">
        <v>125</v>
      </c>
      <c r="E53" s="18" t="s">
        <v>410</v>
      </c>
      <c r="F53" s="60" t="s">
        <v>117</v>
      </c>
      <c r="G53" s="91">
        <v>0.75</v>
      </c>
      <c r="H53" s="92">
        <v>6824</v>
      </c>
      <c r="I53" s="81">
        <f t="shared" si="10"/>
        <v>5118</v>
      </c>
      <c r="J53" s="92">
        <v>597</v>
      </c>
      <c r="K53" s="94"/>
      <c r="L53" s="91">
        <f t="shared" si="11"/>
        <v>0.11664712778429073</v>
      </c>
      <c r="M53" s="60"/>
      <c r="N53" s="60"/>
      <c r="O53" s="7"/>
    </row>
    <row r="54" spans="1:15" ht="79.5" customHeight="1">
      <c r="A54" s="103">
        <v>9</v>
      </c>
      <c r="B54" s="101" t="s">
        <v>100</v>
      </c>
      <c r="C54" s="22" t="s">
        <v>126</v>
      </c>
      <c r="D54" s="15" t="s">
        <v>127</v>
      </c>
      <c r="E54" s="60"/>
      <c r="F54" s="60" t="s">
        <v>117</v>
      </c>
      <c r="G54" s="91">
        <v>0.75</v>
      </c>
      <c r="H54" s="92">
        <v>364</v>
      </c>
      <c r="I54" s="81">
        <f t="shared" si="10"/>
        <v>273</v>
      </c>
      <c r="J54" s="92">
        <v>147</v>
      </c>
      <c r="K54" s="94"/>
      <c r="L54" s="91">
        <f t="shared" si="11"/>
        <v>0.53846153846153844</v>
      </c>
      <c r="M54" s="60"/>
      <c r="N54" s="60"/>
      <c r="O54" s="7"/>
    </row>
    <row r="55" spans="1:15" ht="78.75" customHeight="1">
      <c r="A55" s="107">
        <v>10</v>
      </c>
      <c r="B55" s="101" t="s">
        <v>100</v>
      </c>
      <c r="C55" s="17" t="s">
        <v>128</v>
      </c>
      <c r="D55" s="19" t="s">
        <v>129</v>
      </c>
      <c r="E55" s="60"/>
      <c r="F55" s="60" t="s">
        <v>130</v>
      </c>
      <c r="G55" s="108">
        <v>0.5</v>
      </c>
      <c r="H55" s="98">
        <v>2</v>
      </c>
      <c r="I55" s="81">
        <f t="shared" si="10"/>
        <v>1</v>
      </c>
      <c r="J55" s="99">
        <v>2</v>
      </c>
      <c r="K55" s="100"/>
      <c r="L55" s="95">
        <v>1</v>
      </c>
      <c r="M55" s="60"/>
      <c r="N55" s="60"/>
      <c r="O55" s="7"/>
    </row>
    <row r="56" spans="1:15" ht="35.25" customHeight="1">
      <c r="A56" s="109" t="s">
        <v>131</v>
      </c>
      <c r="B56" s="13" t="s">
        <v>132</v>
      </c>
      <c r="C56" s="110"/>
      <c r="D56" s="14"/>
      <c r="E56" s="88"/>
      <c r="F56" s="88"/>
      <c r="G56" s="100"/>
      <c r="H56" s="111"/>
      <c r="I56" s="112"/>
      <c r="J56" s="111"/>
      <c r="K56" s="97">
        <f>(L57+L58)/2</f>
        <v>0.9486492376915221</v>
      </c>
      <c r="L56" s="94"/>
      <c r="M56" s="60"/>
      <c r="N56" s="60"/>
      <c r="O56" s="7"/>
    </row>
    <row r="57" spans="1:15" ht="124.5" customHeight="1">
      <c r="A57" s="60">
        <v>1</v>
      </c>
      <c r="B57" s="15" t="s">
        <v>132</v>
      </c>
      <c r="C57" s="15" t="s">
        <v>133</v>
      </c>
      <c r="D57" s="19" t="s">
        <v>134</v>
      </c>
      <c r="E57" s="18" t="s">
        <v>135</v>
      </c>
      <c r="F57" s="60" t="s">
        <v>136</v>
      </c>
      <c r="G57" s="91">
        <v>1</v>
      </c>
      <c r="H57" s="92">
        <v>3666</v>
      </c>
      <c r="I57" s="92">
        <f t="shared" ref="I57:I58" si="12">H57*G57</f>
        <v>3666</v>
      </c>
      <c r="J57" s="92">
        <v>3424</v>
      </c>
      <c r="K57" s="94"/>
      <c r="L57" s="91">
        <f t="shared" ref="L57:L58" si="13">J57/I57</f>
        <v>0.93398799781778508</v>
      </c>
      <c r="M57" s="60"/>
      <c r="N57" s="60"/>
      <c r="O57" s="7"/>
    </row>
    <row r="58" spans="1:15" ht="124.5" customHeight="1">
      <c r="A58" s="60">
        <v>2</v>
      </c>
      <c r="B58" s="15" t="s">
        <v>132</v>
      </c>
      <c r="C58" s="15" t="s">
        <v>137</v>
      </c>
      <c r="D58" s="19" t="s">
        <v>138</v>
      </c>
      <c r="E58" s="18" t="s">
        <v>139</v>
      </c>
      <c r="F58" s="60" t="s">
        <v>136</v>
      </c>
      <c r="G58" s="91">
        <v>1</v>
      </c>
      <c r="H58" s="92">
        <v>8313</v>
      </c>
      <c r="I58" s="92">
        <f t="shared" si="12"/>
        <v>8313</v>
      </c>
      <c r="J58" s="92">
        <v>8008</v>
      </c>
      <c r="K58" s="94"/>
      <c r="L58" s="91">
        <f t="shared" si="13"/>
        <v>0.96331047756525923</v>
      </c>
      <c r="M58" s="60"/>
      <c r="N58" s="60"/>
      <c r="O58" s="7"/>
    </row>
    <row r="59" spans="1:15" ht="24.75" customHeight="1">
      <c r="A59" s="113" t="s">
        <v>140</v>
      </c>
      <c r="B59" s="27" t="s">
        <v>141</v>
      </c>
      <c r="C59" s="27"/>
      <c r="D59" s="114"/>
      <c r="E59" s="115"/>
      <c r="F59" s="113"/>
      <c r="G59" s="116"/>
      <c r="H59" s="117"/>
      <c r="I59" s="117"/>
      <c r="J59" s="117"/>
      <c r="K59" s="116">
        <f>(L60+L62+L64+L63)/4</f>
        <v>0.85356491024244274</v>
      </c>
      <c r="L59" s="116"/>
      <c r="M59" s="60"/>
      <c r="N59" s="60"/>
      <c r="O59" s="7"/>
    </row>
    <row r="60" spans="1:15" ht="124.5" customHeight="1">
      <c r="A60" s="60">
        <v>1</v>
      </c>
      <c r="B60" s="60" t="s">
        <v>141</v>
      </c>
      <c r="C60" s="5" t="s">
        <v>142</v>
      </c>
      <c r="D60" s="23" t="s">
        <v>143</v>
      </c>
      <c r="E60" s="118" t="s">
        <v>144</v>
      </c>
      <c r="F60" s="60" t="s">
        <v>145</v>
      </c>
      <c r="G60" s="80">
        <v>1</v>
      </c>
      <c r="H60" s="119">
        <v>5899</v>
      </c>
      <c r="I60" s="98">
        <f>H60*G60</f>
        <v>5899</v>
      </c>
      <c r="J60" s="119">
        <v>3358</v>
      </c>
      <c r="K60" s="83"/>
      <c r="L60" s="80">
        <f>J60/I60</f>
        <v>0.56924902525851839</v>
      </c>
      <c r="M60" s="60"/>
      <c r="N60" s="60"/>
      <c r="O60" s="7"/>
    </row>
    <row r="61" spans="1:15" ht="237" customHeight="1">
      <c r="A61" s="103"/>
      <c r="B61" s="103"/>
      <c r="C61" s="5"/>
      <c r="D61" s="5" t="s">
        <v>411</v>
      </c>
      <c r="E61" s="60"/>
      <c r="F61" s="60"/>
      <c r="G61" s="80"/>
      <c r="H61" s="80"/>
      <c r="I61" s="98"/>
      <c r="J61" s="80"/>
      <c r="K61" s="83"/>
      <c r="L61" s="119"/>
      <c r="M61" s="60"/>
      <c r="N61" s="60"/>
      <c r="O61" s="7"/>
    </row>
    <row r="62" spans="1:15" ht="126.75" customHeight="1">
      <c r="A62" s="103">
        <v>2</v>
      </c>
      <c r="B62" s="103" t="s">
        <v>146</v>
      </c>
      <c r="C62" s="5" t="s">
        <v>147</v>
      </c>
      <c r="D62" s="5" t="s">
        <v>148</v>
      </c>
      <c r="E62" s="118" t="s">
        <v>144</v>
      </c>
      <c r="F62" s="60" t="s">
        <v>145</v>
      </c>
      <c r="G62" s="80">
        <v>1</v>
      </c>
      <c r="H62" s="119">
        <v>4239</v>
      </c>
      <c r="I62" s="98">
        <f>H62*G62</f>
        <v>4239</v>
      </c>
      <c r="J62" s="119">
        <v>3582</v>
      </c>
      <c r="K62" s="83"/>
      <c r="L62" s="80">
        <f t="shared" ref="L62:L64" si="14">J62/I62</f>
        <v>0.84501061571125269</v>
      </c>
      <c r="M62" s="60"/>
      <c r="N62" s="60"/>
      <c r="O62" s="7"/>
    </row>
    <row r="63" spans="1:15" ht="124.5" customHeight="1">
      <c r="A63" s="103">
        <v>3</v>
      </c>
      <c r="B63" s="103" t="s">
        <v>146</v>
      </c>
      <c r="C63" s="5" t="s">
        <v>149</v>
      </c>
      <c r="D63" s="5" t="s">
        <v>150</v>
      </c>
      <c r="E63" s="118" t="s">
        <v>144</v>
      </c>
      <c r="F63" s="60" t="s">
        <v>145</v>
      </c>
      <c r="G63" s="80">
        <v>1</v>
      </c>
      <c r="H63" s="119">
        <v>2185</v>
      </c>
      <c r="I63" s="98">
        <v>605</v>
      </c>
      <c r="J63" s="119">
        <v>605</v>
      </c>
      <c r="K63" s="83"/>
      <c r="L63" s="80">
        <f t="shared" si="14"/>
        <v>1</v>
      </c>
      <c r="M63" s="60"/>
      <c r="N63" s="60"/>
      <c r="O63" s="7"/>
    </row>
    <row r="64" spans="1:15" ht="124.5" customHeight="1">
      <c r="A64" s="107">
        <v>4</v>
      </c>
      <c r="B64" s="103" t="s">
        <v>146</v>
      </c>
      <c r="C64" s="5" t="s">
        <v>151</v>
      </c>
      <c r="D64" s="23" t="s">
        <v>152</v>
      </c>
      <c r="E64" s="118" t="s">
        <v>153</v>
      </c>
      <c r="F64" s="60" t="s">
        <v>154</v>
      </c>
      <c r="G64" s="80">
        <v>1</v>
      </c>
      <c r="H64" s="60">
        <v>36</v>
      </c>
      <c r="I64" s="98">
        <v>36</v>
      </c>
      <c r="J64" s="60">
        <v>36</v>
      </c>
      <c r="K64" s="94"/>
      <c r="L64" s="80">
        <f t="shared" si="14"/>
        <v>1</v>
      </c>
      <c r="M64" s="60"/>
      <c r="N64" s="60"/>
      <c r="O64" s="7"/>
    </row>
    <row r="65" spans="1:15" ht="33" customHeight="1">
      <c r="A65" s="60" t="s">
        <v>155</v>
      </c>
      <c r="B65" s="14" t="s">
        <v>156</v>
      </c>
      <c r="C65" s="14"/>
      <c r="D65" s="14"/>
      <c r="E65" s="115"/>
      <c r="F65" s="88"/>
      <c r="G65" s="94"/>
      <c r="H65" s="102"/>
      <c r="I65" s="102"/>
      <c r="J65" s="102"/>
      <c r="K65" s="91">
        <f>L66</f>
        <v>1</v>
      </c>
      <c r="L65" s="94"/>
      <c r="M65" s="60"/>
      <c r="N65" s="60"/>
      <c r="O65" s="7"/>
    </row>
    <row r="66" spans="1:15" ht="80.25" customHeight="1">
      <c r="A66" s="60">
        <v>1</v>
      </c>
      <c r="B66" s="60" t="s">
        <v>156</v>
      </c>
      <c r="C66" s="15" t="s">
        <v>157</v>
      </c>
      <c r="D66" s="19" t="s">
        <v>158</v>
      </c>
      <c r="E66" s="118" t="s">
        <v>159</v>
      </c>
      <c r="F66" s="60" t="s">
        <v>160</v>
      </c>
      <c r="G66" s="91">
        <v>1</v>
      </c>
      <c r="H66" s="92">
        <v>13089</v>
      </c>
      <c r="I66" s="92">
        <f>H66*G66</f>
        <v>13089</v>
      </c>
      <c r="J66" s="120">
        <v>13089</v>
      </c>
      <c r="K66" s="94"/>
      <c r="L66" s="91">
        <f>J66/I66</f>
        <v>1</v>
      </c>
      <c r="M66" s="60"/>
      <c r="N66" s="60"/>
      <c r="O66" s="7"/>
    </row>
    <row r="67" spans="1:15" ht="34.5" customHeight="1">
      <c r="A67" s="84" t="s">
        <v>161</v>
      </c>
      <c r="B67" s="84" t="s">
        <v>162</v>
      </c>
      <c r="C67" s="12"/>
      <c r="D67" s="121"/>
      <c r="E67" s="115"/>
      <c r="F67" s="84"/>
      <c r="G67" s="122"/>
      <c r="H67" s="123"/>
      <c r="I67" s="123"/>
      <c r="J67" s="123"/>
      <c r="K67" s="122">
        <f>SUM(L68:L100)/10</f>
        <v>0.94752055191403861</v>
      </c>
      <c r="L67" s="122"/>
      <c r="M67" s="60"/>
      <c r="N67" s="60"/>
      <c r="O67" s="7"/>
    </row>
    <row r="68" spans="1:15" ht="93" customHeight="1">
      <c r="A68" s="60">
        <v>1</v>
      </c>
      <c r="B68" s="60" t="s">
        <v>162</v>
      </c>
      <c r="C68" s="15" t="s">
        <v>163</v>
      </c>
      <c r="D68" s="124" t="s">
        <v>412</v>
      </c>
      <c r="E68" s="24" t="s">
        <v>164</v>
      </c>
      <c r="F68" s="60" t="s">
        <v>76</v>
      </c>
      <c r="G68" s="91">
        <v>0.82</v>
      </c>
      <c r="H68" s="92">
        <v>1808</v>
      </c>
      <c r="I68" s="92">
        <f t="shared" ref="I68:I70" si="15">H68*G68</f>
        <v>1482.56</v>
      </c>
      <c r="J68" s="92">
        <v>1803</v>
      </c>
      <c r="K68" s="94"/>
      <c r="L68" s="95">
        <v>1</v>
      </c>
      <c r="M68" s="60"/>
      <c r="N68" s="60"/>
      <c r="O68" s="7"/>
    </row>
    <row r="69" spans="1:15" ht="102" customHeight="1">
      <c r="A69" s="60">
        <v>2</v>
      </c>
      <c r="B69" s="60" t="s">
        <v>162</v>
      </c>
      <c r="C69" s="15" t="s">
        <v>165</v>
      </c>
      <c r="D69" s="124" t="s">
        <v>413</v>
      </c>
      <c r="E69" s="60"/>
      <c r="F69" s="60" t="s">
        <v>104</v>
      </c>
      <c r="G69" s="91">
        <v>0.62</v>
      </c>
      <c r="H69" s="92">
        <v>1749</v>
      </c>
      <c r="I69" s="92">
        <f t="shared" si="15"/>
        <v>1084.3799999999999</v>
      </c>
      <c r="J69" s="92">
        <v>1731</v>
      </c>
      <c r="K69" s="94"/>
      <c r="L69" s="95">
        <v>1</v>
      </c>
      <c r="M69" s="60"/>
      <c r="N69" s="60"/>
      <c r="O69" s="7"/>
    </row>
    <row r="70" spans="1:15" ht="60.75" customHeight="1">
      <c r="A70" s="429">
        <v>3</v>
      </c>
      <c r="B70" s="429" t="s">
        <v>162</v>
      </c>
      <c r="C70" s="418" t="s">
        <v>166</v>
      </c>
      <c r="D70" s="125" t="s">
        <v>414</v>
      </c>
      <c r="E70" s="429"/>
      <c r="F70" s="429" t="s">
        <v>167</v>
      </c>
      <c r="G70" s="432">
        <v>0.5</v>
      </c>
      <c r="H70" s="433">
        <v>1258</v>
      </c>
      <c r="I70" s="433">
        <f t="shared" si="15"/>
        <v>629</v>
      </c>
      <c r="J70" s="433">
        <v>918</v>
      </c>
      <c r="K70" s="434"/>
      <c r="L70" s="432">
        <v>1</v>
      </c>
      <c r="M70" s="60"/>
      <c r="N70" s="60"/>
      <c r="O70" s="435"/>
    </row>
    <row r="71" spans="1:15" ht="84" customHeight="1">
      <c r="A71" s="411"/>
      <c r="B71" s="411"/>
      <c r="C71" s="411"/>
      <c r="D71" s="125" t="s">
        <v>415</v>
      </c>
      <c r="E71" s="411"/>
      <c r="F71" s="411"/>
      <c r="G71" s="411"/>
      <c r="H71" s="411"/>
      <c r="I71" s="411"/>
      <c r="J71" s="411"/>
      <c r="K71" s="411"/>
      <c r="L71" s="411"/>
      <c r="M71" s="60"/>
      <c r="N71" s="60"/>
      <c r="O71" s="415"/>
    </row>
    <row r="72" spans="1:15" ht="15.75" customHeight="1">
      <c r="A72" s="408"/>
      <c r="B72" s="408"/>
      <c r="C72" s="408"/>
      <c r="D72" s="125" t="s">
        <v>416</v>
      </c>
      <c r="E72" s="408"/>
      <c r="F72" s="408"/>
      <c r="G72" s="408"/>
      <c r="H72" s="408"/>
      <c r="I72" s="408"/>
      <c r="J72" s="408"/>
      <c r="K72" s="408"/>
      <c r="L72" s="408"/>
      <c r="M72" s="60"/>
      <c r="N72" s="60"/>
      <c r="O72" s="415"/>
    </row>
    <row r="73" spans="1:15" ht="37.5" customHeight="1">
      <c r="A73" s="429">
        <v>4</v>
      </c>
      <c r="B73" s="429" t="s">
        <v>162</v>
      </c>
      <c r="C73" s="420" t="s">
        <v>168</v>
      </c>
      <c r="D73" s="124" t="s">
        <v>417</v>
      </c>
      <c r="E73" s="421" t="s">
        <v>169</v>
      </c>
      <c r="F73" s="429" t="s">
        <v>117</v>
      </c>
      <c r="G73" s="432">
        <v>0.75</v>
      </c>
      <c r="H73" s="433">
        <v>4921</v>
      </c>
      <c r="I73" s="433">
        <f>H73*G73</f>
        <v>3690.75</v>
      </c>
      <c r="J73" s="433">
        <v>4455</v>
      </c>
      <c r="K73" s="434"/>
      <c r="L73" s="432">
        <v>1</v>
      </c>
      <c r="M73" s="60"/>
      <c r="N73" s="60"/>
      <c r="O73" s="435"/>
    </row>
    <row r="74" spans="1:15" ht="44.25" customHeight="1">
      <c r="A74" s="411"/>
      <c r="B74" s="411"/>
      <c r="C74" s="411"/>
      <c r="D74" s="126" t="s">
        <v>418</v>
      </c>
      <c r="E74" s="411"/>
      <c r="F74" s="411"/>
      <c r="G74" s="411"/>
      <c r="H74" s="411"/>
      <c r="I74" s="411"/>
      <c r="J74" s="411"/>
      <c r="K74" s="411"/>
      <c r="L74" s="411"/>
      <c r="M74" s="60"/>
      <c r="N74" s="60"/>
      <c r="O74" s="415"/>
    </row>
    <row r="75" spans="1:15" ht="43.5" customHeight="1">
      <c r="A75" s="411"/>
      <c r="B75" s="411"/>
      <c r="C75" s="411"/>
      <c r="D75" s="126" t="s">
        <v>419</v>
      </c>
      <c r="E75" s="411"/>
      <c r="F75" s="411"/>
      <c r="G75" s="411"/>
      <c r="H75" s="411"/>
      <c r="I75" s="411"/>
      <c r="J75" s="411"/>
      <c r="K75" s="411"/>
      <c r="L75" s="411"/>
      <c r="M75" s="60"/>
      <c r="N75" s="60"/>
      <c r="O75" s="415"/>
    </row>
    <row r="76" spans="1:15" ht="58.5" customHeight="1">
      <c r="A76" s="408"/>
      <c r="B76" s="408"/>
      <c r="C76" s="408"/>
      <c r="D76" s="126" t="s">
        <v>420</v>
      </c>
      <c r="E76" s="408"/>
      <c r="F76" s="408"/>
      <c r="G76" s="408"/>
      <c r="H76" s="408"/>
      <c r="I76" s="408"/>
      <c r="J76" s="408"/>
      <c r="K76" s="408"/>
      <c r="L76" s="408"/>
      <c r="M76" s="60"/>
      <c r="N76" s="60"/>
      <c r="O76" s="415"/>
    </row>
    <row r="77" spans="1:15" ht="34.5" customHeight="1">
      <c r="A77" s="429">
        <v>5</v>
      </c>
      <c r="B77" s="429" t="s">
        <v>162</v>
      </c>
      <c r="C77" s="420" t="s">
        <v>170</v>
      </c>
      <c r="D77" s="126" t="s">
        <v>421</v>
      </c>
      <c r="E77" s="429"/>
      <c r="F77" s="429" t="s">
        <v>422</v>
      </c>
      <c r="G77" s="432">
        <v>0.85</v>
      </c>
      <c r="H77" s="433">
        <v>4041</v>
      </c>
      <c r="I77" s="433">
        <f>H77*G77</f>
        <v>3434.85</v>
      </c>
      <c r="J77" s="433">
        <v>3190</v>
      </c>
      <c r="K77" s="434"/>
      <c r="L77" s="432">
        <f>J77/I77</f>
        <v>0.92871595557302355</v>
      </c>
      <c r="M77" s="60"/>
      <c r="N77" s="60"/>
      <c r="O77" s="7"/>
    </row>
    <row r="78" spans="1:15" ht="37.5" customHeight="1">
      <c r="A78" s="411"/>
      <c r="B78" s="411"/>
      <c r="C78" s="411"/>
      <c r="D78" s="126" t="s">
        <v>423</v>
      </c>
      <c r="E78" s="411"/>
      <c r="F78" s="411"/>
      <c r="G78" s="411"/>
      <c r="H78" s="411"/>
      <c r="I78" s="411"/>
      <c r="J78" s="411"/>
      <c r="K78" s="411"/>
      <c r="L78" s="411"/>
      <c r="M78" s="60"/>
      <c r="N78" s="60"/>
      <c r="O78" s="7"/>
    </row>
    <row r="79" spans="1:15" ht="134.25" customHeight="1">
      <c r="A79" s="411"/>
      <c r="B79" s="411"/>
      <c r="C79" s="411"/>
      <c r="D79" s="126" t="s">
        <v>424</v>
      </c>
      <c r="E79" s="411"/>
      <c r="F79" s="411"/>
      <c r="G79" s="411"/>
      <c r="H79" s="411"/>
      <c r="I79" s="411"/>
      <c r="J79" s="411"/>
      <c r="K79" s="411"/>
      <c r="L79" s="411"/>
      <c r="M79" s="60"/>
      <c r="N79" s="60"/>
      <c r="O79" s="7"/>
    </row>
    <row r="80" spans="1:15" ht="54" customHeight="1">
      <c r="A80" s="411"/>
      <c r="B80" s="411"/>
      <c r="C80" s="411"/>
      <c r="D80" s="126" t="s">
        <v>425</v>
      </c>
      <c r="E80" s="411"/>
      <c r="F80" s="411"/>
      <c r="G80" s="411"/>
      <c r="H80" s="411"/>
      <c r="I80" s="411"/>
      <c r="J80" s="411"/>
      <c r="K80" s="411"/>
      <c r="L80" s="411"/>
      <c r="M80" s="60"/>
      <c r="N80" s="60"/>
      <c r="O80" s="7"/>
    </row>
    <row r="81" spans="1:15" ht="54" customHeight="1">
      <c r="A81" s="411"/>
      <c r="B81" s="411"/>
      <c r="C81" s="411"/>
      <c r="D81" s="127" t="s">
        <v>426</v>
      </c>
      <c r="E81" s="411"/>
      <c r="F81" s="411"/>
      <c r="G81" s="411"/>
      <c r="H81" s="411"/>
      <c r="I81" s="411"/>
      <c r="J81" s="411"/>
      <c r="K81" s="411"/>
      <c r="L81" s="411"/>
      <c r="M81" s="60"/>
      <c r="N81" s="60"/>
      <c r="O81" s="7"/>
    </row>
    <row r="82" spans="1:15" ht="64.5" customHeight="1">
      <c r="A82" s="408"/>
      <c r="B82" s="408"/>
      <c r="C82" s="408"/>
      <c r="D82" s="127" t="s">
        <v>427</v>
      </c>
      <c r="E82" s="408"/>
      <c r="F82" s="408"/>
      <c r="G82" s="408"/>
      <c r="H82" s="408"/>
      <c r="I82" s="408"/>
      <c r="J82" s="408"/>
      <c r="K82" s="408"/>
      <c r="L82" s="408"/>
      <c r="M82" s="60"/>
      <c r="N82" s="60"/>
      <c r="O82" s="7"/>
    </row>
    <row r="83" spans="1:15" ht="56.25" customHeight="1">
      <c r="A83" s="429">
        <v>6</v>
      </c>
      <c r="B83" s="429" t="s">
        <v>171</v>
      </c>
      <c r="C83" s="420" t="s">
        <v>172</v>
      </c>
      <c r="D83" s="126" t="s">
        <v>428</v>
      </c>
      <c r="E83" s="429"/>
      <c r="F83" s="429" t="s">
        <v>117</v>
      </c>
      <c r="G83" s="432">
        <v>0.75</v>
      </c>
      <c r="H83" s="433">
        <v>4921</v>
      </c>
      <c r="I83" s="433">
        <f>H83*G83</f>
        <v>3690.75</v>
      </c>
      <c r="J83" s="433">
        <v>4878</v>
      </c>
      <c r="K83" s="434"/>
      <c r="L83" s="432">
        <v>1</v>
      </c>
      <c r="M83" s="60"/>
      <c r="N83" s="60"/>
      <c r="O83" s="7"/>
    </row>
    <row r="84" spans="1:15" ht="109.5" customHeight="1">
      <c r="A84" s="411"/>
      <c r="B84" s="411"/>
      <c r="C84" s="411"/>
      <c r="D84" s="126" t="s">
        <v>429</v>
      </c>
      <c r="E84" s="411"/>
      <c r="F84" s="411"/>
      <c r="G84" s="411"/>
      <c r="H84" s="411"/>
      <c r="I84" s="411"/>
      <c r="J84" s="411"/>
      <c r="K84" s="411"/>
      <c r="L84" s="411"/>
      <c r="M84" s="60"/>
      <c r="N84" s="60"/>
      <c r="O84" s="7"/>
    </row>
    <row r="85" spans="1:15" ht="142.5" customHeight="1">
      <c r="A85" s="408"/>
      <c r="B85" s="408"/>
      <c r="C85" s="408"/>
      <c r="D85" s="126" t="s">
        <v>430</v>
      </c>
      <c r="E85" s="408"/>
      <c r="F85" s="408"/>
      <c r="G85" s="408"/>
      <c r="H85" s="408"/>
      <c r="I85" s="408"/>
      <c r="J85" s="408"/>
      <c r="K85" s="408"/>
      <c r="L85" s="408"/>
      <c r="M85" s="60"/>
      <c r="N85" s="60"/>
      <c r="O85" s="7"/>
    </row>
    <row r="86" spans="1:15" ht="61.5" customHeight="1">
      <c r="A86" s="429">
        <v>7</v>
      </c>
      <c r="B86" s="429" t="s">
        <v>162</v>
      </c>
      <c r="C86" s="418" t="s">
        <v>173</v>
      </c>
      <c r="D86" s="126" t="s">
        <v>431</v>
      </c>
      <c r="E86" s="421" t="s">
        <v>174</v>
      </c>
      <c r="F86" s="429" t="s">
        <v>175</v>
      </c>
      <c r="G86" s="432">
        <v>0.88</v>
      </c>
      <c r="H86" s="433">
        <v>5124</v>
      </c>
      <c r="I86" s="433">
        <f>H86*G86</f>
        <v>4509.12</v>
      </c>
      <c r="J86" s="433">
        <v>5124</v>
      </c>
      <c r="K86" s="434"/>
      <c r="L86" s="432">
        <v>1</v>
      </c>
      <c r="M86" s="60"/>
      <c r="N86" s="60"/>
      <c r="O86" s="7"/>
    </row>
    <row r="87" spans="1:15" ht="61.5" customHeight="1">
      <c r="A87" s="411"/>
      <c r="B87" s="411"/>
      <c r="C87" s="411"/>
      <c r="D87" s="126" t="s">
        <v>432</v>
      </c>
      <c r="E87" s="411"/>
      <c r="F87" s="411"/>
      <c r="G87" s="411"/>
      <c r="H87" s="411"/>
      <c r="I87" s="411"/>
      <c r="J87" s="411"/>
      <c r="K87" s="411"/>
      <c r="L87" s="411"/>
      <c r="M87" s="60"/>
      <c r="N87" s="60"/>
      <c r="O87" s="7"/>
    </row>
    <row r="88" spans="1:15" ht="61.5" customHeight="1">
      <c r="A88" s="411"/>
      <c r="B88" s="411"/>
      <c r="C88" s="411"/>
      <c r="D88" s="126" t="s">
        <v>433</v>
      </c>
      <c r="E88" s="411"/>
      <c r="F88" s="411"/>
      <c r="G88" s="411"/>
      <c r="H88" s="411"/>
      <c r="I88" s="411"/>
      <c r="J88" s="411"/>
      <c r="K88" s="411"/>
      <c r="L88" s="411"/>
      <c r="M88" s="60"/>
      <c r="N88" s="60"/>
      <c r="O88" s="7"/>
    </row>
    <row r="89" spans="1:15" ht="61.5" customHeight="1">
      <c r="A89" s="411"/>
      <c r="B89" s="411"/>
      <c r="C89" s="411"/>
      <c r="D89" s="126" t="s">
        <v>434</v>
      </c>
      <c r="E89" s="411"/>
      <c r="F89" s="411"/>
      <c r="G89" s="411"/>
      <c r="H89" s="411"/>
      <c r="I89" s="411"/>
      <c r="J89" s="411"/>
      <c r="K89" s="411"/>
      <c r="L89" s="411"/>
      <c r="M89" s="60"/>
      <c r="N89" s="60"/>
      <c r="O89" s="7"/>
    </row>
    <row r="90" spans="1:15" ht="61.5" customHeight="1">
      <c r="A90" s="408"/>
      <c r="B90" s="408"/>
      <c r="C90" s="408"/>
      <c r="D90" s="126" t="s">
        <v>435</v>
      </c>
      <c r="E90" s="408"/>
      <c r="F90" s="408"/>
      <c r="G90" s="408"/>
      <c r="H90" s="408"/>
      <c r="I90" s="408"/>
      <c r="J90" s="408"/>
      <c r="K90" s="408"/>
      <c r="L90" s="408"/>
      <c r="M90" s="60"/>
      <c r="N90" s="60"/>
      <c r="O90" s="7"/>
    </row>
    <row r="91" spans="1:15" ht="54.75" customHeight="1">
      <c r="A91" s="429">
        <v>8</v>
      </c>
      <c r="B91" s="429" t="s">
        <v>162</v>
      </c>
      <c r="C91" s="418" t="s">
        <v>176</v>
      </c>
      <c r="D91" s="128" t="s">
        <v>436</v>
      </c>
      <c r="E91" s="421" t="s">
        <v>177</v>
      </c>
      <c r="F91" s="429" t="s">
        <v>178</v>
      </c>
      <c r="G91" s="432">
        <v>0.54</v>
      </c>
      <c r="H91" s="433">
        <v>2694</v>
      </c>
      <c r="I91" s="433">
        <f>H91*G91</f>
        <v>1454.76</v>
      </c>
      <c r="J91" s="433">
        <v>1516</v>
      </c>
      <c r="K91" s="434"/>
      <c r="L91" s="432">
        <v>1</v>
      </c>
      <c r="M91" s="60"/>
      <c r="N91" s="60"/>
      <c r="O91" s="7"/>
    </row>
    <row r="92" spans="1:15" ht="79.5" customHeight="1">
      <c r="A92" s="411"/>
      <c r="B92" s="411"/>
      <c r="C92" s="411"/>
      <c r="D92" s="128" t="s">
        <v>437</v>
      </c>
      <c r="E92" s="411"/>
      <c r="F92" s="411"/>
      <c r="G92" s="411"/>
      <c r="H92" s="411"/>
      <c r="I92" s="411"/>
      <c r="J92" s="411"/>
      <c r="K92" s="411"/>
      <c r="L92" s="411"/>
      <c r="M92" s="60"/>
      <c r="N92" s="60"/>
      <c r="O92" s="7"/>
    </row>
    <row r="93" spans="1:15" ht="54.75" customHeight="1">
      <c r="A93" s="411"/>
      <c r="B93" s="411"/>
      <c r="C93" s="411"/>
      <c r="D93" s="128" t="s">
        <v>438</v>
      </c>
      <c r="E93" s="411"/>
      <c r="F93" s="411"/>
      <c r="G93" s="411"/>
      <c r="H93" s="411"/>
      <c r="I93" s="411"/>
      <c r="J93" s="411"/>
      <c r="K93" s="411"/>
      <c r="L93" s="411"/>
      <c r="M93" s="60"/>
      <c r="N93" s="60"/>
      <c r="O93" s="7"/>
    </row>
    <row r="94" spans="1:15" ht="68.25" customHeight="1">
      <c r="A94" s="408"/>
      <c r="B94" s="408"/>
      <c r="C94" s="408"/>
      <c r="D94" s="128" t="s">
        <v>439</v>
      </c>
      <c r="E94" s="408"/>
      <c r="F94" s="408"/>
      <c r="G94" s="408"/>
      <c r="H94" s="408"/>
      <c r="I94" s="408"/>
      <c r="J94" s="408"/>
      <c r="K94" s="408"/>
      <c r="L94" s="408"/>
      <c r="M94" s="60"/>
      <c r="N94" s="60"/>
      <c r="O94" s="7"/>
    </row>
    <row r="95" spans="1:15" ht="43.5" customHeight="1">
      <c r="A95" s="429">
        <v>9</v>
      </c>
      <c r="B95" s="429" t="s">
        <v>162</v>
      </c>
      <c r="C95" s="418" t="s">
        <v>179</v>
      </c>
      <c r="D95" s="126" t="s">
        <v>440</v>
      </c>
      <c r="E95" s="429"/>
      <c r="F95" s="429" t="s">
        <v>76</v>
      </c>
      <c r="G95" s="432">
        <v>0.8</v>
      </c>
      <c r="H95" s="433">
        <v>56</v>
      </c>
      <c r="I95" s="433">
        <f>H95*G95</f>
        <v>44.800000000000004</v>
      </c>
      <c r="J95" s="433">
        <v>93</v>
      </c>
      <c r="K95" s="434"/>
      <c r="L95" s="432">
        <v>1</v>
      </c>
      <c r="M95" s="60"/>
      <c r="N95" s="60"/>
      <c r="O95" s="7"/>
    </row>
    <row r="96" spans="1:15" ht="89.25" customHeight="1">
      <c r="A96" s="411"/>
      <c r="B96" s="411"/>
      <c r="C96" s="411"/>
      <c r="D96" s="126" t="s">
        <v>441</v>
      </c>
      <c r="E96" s="411"/>
      <c r="F96" s="411"/>
      <c r="G96" s="411"/>
      <c r="H96" s="411"/>
      <c r="I96" s="411"/>
      <c r="J96" s="411"/>
      <c r="K96" s="411"/>
      <c r="L96" s="411"/>
      <c r="M96" s="60"/>
      <c r="N96" s="60"/>
      <c r="O96" s="7"/>
    </row>
    <row r="97" spans="1:15" ht="98.25" customHeight="1">
      <c r="A97" s="408"/>
      <c r="B97" s="408"/>
      <c r="C97" s="408"/>
      <c r="D97" s="25" t="s">
        <v>442</v>
      </c>
      <c r="E97" s="408"/>
      <c r="F97" s="408"/>
      <c r="G97" s="408"/>
      <c r="H97" s="408"/>
      <c r="I97" s="408"/>
      <c r="J97" s="408"/>
      <c r="K97" s="408"/>
      <c r="L97" s="408"/>
      <c r="M97" s="60"/>
      <c r="N97" s="60"/>
      <c r="O97" s="7"/>
    </row>
    <row r="98" spans="1:15" ht="84" customHeight="1">
      <c r="A98" s="429">
        <v>10</v>
      </c>
      <c r="B98" s="429" t="s">
        <v>171</v>
      </c>
      <c r="C98" s="418" t="s">
        <v>180</v>
      </c>
      <c r="D98" s="127" t="s">
        <v>443</v>
      </c>
      <c r="E98" s="421" t="s">
        <v>181</v>
      </c>
      <c r="F98" s="429" t="s">
        <v>117</v>
      </c>
      <c r="G98" s="432">
        <v>0.85</v>
      </c>
      <c r="H98" s="433">
        <v>155</v>
      </c>
      <c r="I98" s="433">
        <f>H98*G98</f>
        <v>131.75</v>
      </c>
      <c r="J98" s="433">
        <v>72</v>
      </c>
      <c r="K98" s="434"/>
      <c r="L98" s="432">
        <f>J98/I98</f>
        <v>0.54648956356736245</v>
      </c>
      <c r="M98" s="60"/>
      <c r="N98" s="60"/>
      <c r="O98" s="7"/>
    </row>
    <row r="99" spans="1:15" ht="88.5" customHeight="1">
      <c r="A99" s="411"/>
      <c r="B99" s="411"/>
      <c r="C99" s="411"/>
      <c r="D99" s="129" t="s">
        <v>444</v>
      </c>
      <c r="E99" s="411"/>
      <c r="F99" s="411"/>
      <c r="G99" s="411"/>
      <c r="H99" s="411"/>
      <c r="I99" s="411"/>
      <c r="J99" s="411"/>
      <c r="K99" s="411"/>
      <c r="L99" s="411"/>
      <c r="M99" s="60"/>
      <c r="N99" s="60"/>
      <c r="O99" s="7"/>
    </row>
    <row r="100" spans="1:15" ht="78.75" customHeight="1">
      <c r="A100" s="408"/>
      <c r="B100" s="408"/>
      <c r="C100" s="408"/>
      <c r="D100" s="127" t="s">
        <v>445</v>
      </c>
      <c r="E100" s="408"/>
      <c r="F100" s="408"/>
      <c r="G100" s="408"/>
      <c r="H100" s="408"/>
      <c r="I100" s="408"/>
      <c r="J100" s="408"/>
      <c r="K100" s="408"/>
      <c r="L100" s="408"/>
      <c r="M100" s="60"/>
      <c r="N100" s="60"/>
      <c r="O100" s="7"/>
    </row>
    <row r="101" spans="1:15" ht="35.25" customHeight="1">
      <c r="A101" s="84" t="s">
        <v>182</v>
      </c>
      <c r="B101" s="84" t="s">
        <v>183</v>
      </c>
      <c r="C101" s="84"/>
      <c r="D101" s="84"/>
      <c r="E101" s="84"/>
      <c r="F101" s="84"/>
      <c r="G101" s="84"/>
      <c r="H101" s="84"/>
      <c r="I101" s="84"/>
      <c r="J101" s="84"/>
      <c r="K101" s="86">
        <f>(K102+K117+K124)/3</f>
        <v>0.69581336011908013</v>
      </c>
      <c r="L101" s="84"/>
      <c r="M101" s="60"/>
      <c r="N101" s="60"/>
      <c r="O101" s="7"/>
    </row>
    <row r="102" spans="1:15" ht="35.25" customHeight="1">
      <c r="A102" s="88" t="s">
        <v>184</v>
      </c>
      <c r="B102" s="427" t="s">
        <v>185</v>
      </c>
      <c r="C102" s="413"/>
      <c r="D102" s="88"/>
      <c r="E102" s="88"/>
      <c r="F102" s="88"/>
      <c r="G102" s="88"/>
      <c r="H102" s="88"/>
      <c r="I102" s="88"/>
      <c r="J102" s="88"/>
      <c r="K102" s="90">
        <f>SUM(L103:L116)/14</f>
        <v>0.60003723490140182</v>
      </c>
      <c r="L102" s="88"/>
      <c r="M102" s="60"/>
      <c r="N102" s="60"/>
      <c r="O102" s="7"/>
    </row>
    <row r="103" spans="1:15" ht="92.25" customHeight="1">
      <c r="A103" s="60">
        <v>1</v>
      </c>
      <c r="B103" s="15" t="s">
        <v>185</v>
      </c>
      <c r="C103" s="15" t="s">
        <v>186</v>
      </c>
      <c r="D103" s="22" t="s">
        <v>187</v>
      </c>
      <c r="E103" s="60"/>
      <c r="F103" s="60" t="s">
        <v>188</v>
      </c>
      <c r="G103" s="80">
        <v>1</v>
      </c>
      <c r="H103" s="81">
        <v>861</v>
      </c>
      <c r="I103" s="81">
        <f t="shared" ref="I103:I116" si="16">H103*G103</f>
        <v>861</v>
      </c>
      <c r="J103" s="81">
        <v>446</v>
      </c>
      <c r="K103" s="112"/>
      <c r="L103" s="80">
        <f t="shared" ref="L103:L104" si="17">J103/I103</f>
        <v>0.51800232288037162</v>
      </c>
      <c r="M103" s="60"/>
      <c r="N103" s="60"/>
      <c r="O103" s="7"/>
    </row>
    <row r="104" spans="1:15" ht="99" customHeight="1">
      <c r="A104" s="60">
        <v>2</v>
      </c>
      <c r="B104" s="15" t="s">
        <v>185</v>
      </c>
      <c r="C104" s="15" t="s">
        <v>189</v>
      </c>
      <c r="D104" s="22" t="s">
        <v>190</v>
      </c>
      <c r="E104" s="60"/>
      <c r="F104" s="60" t="s">
        <v>191</v>
      </c>
      <c r="G104" s="80">
        <v>1</v>
      </c>
      <c r="H104" s="81">
        <v>159</v>
      </c>
      <c r="I104" s="81">
        <f t="shared" si="16"/>
        <v>159</v>
      </c>
      <c r="J104" s="81">
        <v>54</v>
      </c>
      <c r="K104" s="112"/>
      <c r="L104" s="80">
        <f t="shared" si="17"/>
        <v>0.33962264150943394</v>
      </c>
      <c r="M104" s="60"/>
      <c r="N104" s="60"/>
      <c r="O104" s="7"/>
    </row>
    <row r="105" spans="1:15" ht="86.25" customHeight="1">
      <c r="A105" s="60">
        <v>3</v>
      </c>
      <c r="B105" s="15" t="s">
        <v>185</v>
      </c>
      <c r="C105" s="19" t="s">
        <v>192</v>
      </c>
      <c r="D105" s="22" t="s">
        <v>193</v>
      </c>
      <c r="E105" s="60"/>
      <c r="F105" s="60" t="s">
        <v>191</v>
      </c>
      <c r="G105" s="80">
        <v>0.9</v>
      </c>
      <c r="H105" s="82">
        <v>24</v>
      </c>
      <c r="I105" s="81">
        <f t="shared" si="16"/>
        <v>21.6</v>
      </c>
      <c r="J105" s="130">
        <v>24</v>
      </c>
      <c r="K105" s="112"/>
      <c r="L105" s="96">
        <v>1</v>
      </c>
      <c r="M105" s="60"/>
      <c r="N105" s="60"/>
      <c r="O105" s="7"/>
    </row>
    <row r="106" spans="1:15" ht="116.25" customHeight="1">
      <c r="A106" s="60">
        <v>4</v>
      </c>
      <c r="B106" s="15" t="s">
        <v>185</v>
      </c>
      <c r="C106" s="15" t="s">
        <v>194</v>
      </c>
      <c r="D106" s="15" t="s">
        <v>195</v>
      </c>
      <c r="E106" s="60"/>
      <c r="F106" s="60" t="s">
        <v>188</v>
      </c>
      <c r="G106" s="80">
        <v>1</v>
      </c>
      <c r="H106" s="81">
        <v>1965</v>
      </c>
      <c r="I106" s="81">
        <f t="shared" si="16"/>
        <v>1965</v>
      </c>
      <c r="J106" s="81">
        <v>1903</v>
      </c>
      <c r="K106" s="112"/>
      <c r="L106" s="80">
        <f t="shared" ref="L106:L114" si="18">J106/I106</f>
        <v>0.96844783715012728</v>
      </c>
      <c r="M106" s="60"/>
      <c r="N106" s="60"/>
      <c r="O106" s="7"/>
    </row>
    <row r="107" spans="1:15" ht="111" customHeight="1">
      <c r="A107" s="60">
        <v>5</v>
      </c>
      <c r="B107" s="15" t="s">
        <v>185</v>
      </c>
      <c r="C107" s="15" t="s">
        <v>196</v>
      </c>
      <c r="D107" s="15" t="s">
        <v>197</v>
      </c>
      <c r="E107" s="60"/>
      <c r="F107" s="60" t="s">
        <v>76</v>
      </c>
      <c r="G107" s="80">
        <v>1</v>
      </c>
      <c r="H107" s="81">
        <v>1821</v>
      </c>
      <c r="I107" s="81">
        <f t="shared" si="16"/>
        <v>1821</v>
      </c>
      <c r="J107" s="81">
        <v>1046</v>
      </c>
      <c r="K107" s="112"/>
      <c r="L107" s="80">
        <f t="shared" si="18"/>
        <v>0.57440966501922019</v>
      </c>
      <c r="M107" s="60"/>
      <c r="N107" s="60"/>
      <c r="O107" s="7"/>
    </row>
    <row r="108" spans="1:15" ht="90.75" customHeight="1">
      <c r="A108" s="60">
        <v>6</v>
      </c>
      <c r="B108" s="15" t="s">
        <v>185</v>
      </c>
      <c r="C108" s="15" t="s">
        <v>198</v>
      </c>
      <c r="D108" s="15" t="s">
        <v>199</v>
      </c>
      <c r="E108" s="60"/>
      <c r="F108" s="60" t="s">
        <v>117</v>
      </c>
      <c r="G108" s="80">
        <v>0.65</v>
      </c>
      <c r="H108" s="81">
        <v>445</v>
      </c>
      <c r="I108" s="81">
        <f t="shared" si="16"/>
        <v>289.25</v>
      </c>
      <c r="J108" s="81">
        <v>10</v>
      </c>
      <c r="K108" s="112"/>
      <c r="L108" s="80">
        <f t="shared" si="18"/>
        <v>3.4572169403630081E-2</v>
      </c>
      <c r="M108" s="60"/>
      <c r="N108" s="60"/>
      <c r="O108" s="7"/>
    </row>
    <row r="109" spans="1:15" ht="108.75" customHeight="1">
      <c r="A109" s="60">
        <v>7</v>
      </c>
      <c r="B109" s="15" t="s">
        <v>185</v>
      </c>
      <c r="C109" s="15" t="s">
        <v>200</v>
      </c>
      <c r="D109" s="15" t="s">
        <v>201</v>
      </c>
      <c r="E109" s="60"/>
      <c r="F109" s="60" t="s">
        <v>191</v>
      </c>
      <c r="G109" s="80">
        <v>1</v>
      </c>
      <c r="H109" s="81">
        <v>2674</v>
      </c>
      <c r="I109" s="81">
        <f t="shared" si="16"/>
        <v>2674</v>
      </c>
      <c r="J109" s="81">
        <v>198</v>
      </c>
      <c r="K109" s="112"/>
      <c r="L109" s="80">
        <f t="shared" si="18"/>
        <v>7.4046372475691846E-2</v>
      </c>
      <c r="M109" s="60"/>
      <c r="N109" s="60"/>
      <c r="O109" s="7"/>
    </row>
    <row r="110" spans="1:15" ht="139.5" customHeight="1">
      <c r="A110" s="60">
        <v>8</v>
      </c>
      <c r="B110" s="15" t="s">
        <v>185</v>
      </c>
      <c r="C110" s="15" t="s">
        <v>202</v>
      </c>
      <c r="D110" s="15" t="s">
        <v>203</v>
      </c>
      <c r="E110" s="60"/>
      <c r="F110" s="60" t="s">
        <v>204</v>
      </c>
      <c r="G110" s="80">
        <v>0.9</v>
      </c>
      <c r="H110" s="81">
        <v>2674</v>
      </c>
      <c r="I110" s="81">
        <f t="shared" si="16"/>
        <v>2406.6</v>
      </c>
      <c r="J110" s="130">
        <v>198</v>
      </c>
      <c r="K110" s="112"/>
      <c r="L110" s="80">
        <f t="shared" si="18"/>
        <v>8.2273747195213173E-2</v>
      </c>
      <c r="M110" s="60"/>
      <c r="N110" s="60"/>
      <c r="O110" s="7"/>
    </row>
    <row r="111" spans="1:15" ht="81.75" customHeight="1">
      <c r="A111" s="60">
        <v>9</v>
      </c>
      <c r="B111" s="15" t="s">
        <v>185</v>
      </c>
      <c r="C111" s="15" t="s">
        <v>205</v>
      </c>
      <c r="D111" s="15" t="s">
        <v>206</v>
      </c>
      <c r="E111" s="60"/>
      <c r="F111" s="60" t="s">
        <v>76</v>
      </c>
      <c r="G111" s="80">
        <v>1</v>
      </c>
      <c r="H111" s="81">
        <v>1821</v>
      </c>
      <c r="I111" s="81">
        <f t="shared" si="16"/>
        <v>1821</v>
      </c>
      <c r="J111" s="81">
        <v>1048</v>
      </c>
      <c r="K111" s="112"/>
      <c r="L111" s="80">
        <f t="shared" si="18"/>
        <v>0.57550796265788029</v>
      </c>
      <c r="M111" s="60"/>
      <c r="N111" s="60"/>
      <c r="O111" s="7"/>
    </row>
    <row r="112" spans="1:15" ht="105.75" customHeight="1">
      <c r="A112" s="60">
        <v>10</v>
      </c>
      <c r="B112" s="15" t="s">
        <v>185</v>
      </c>
      <c r="C112" s="15" t="s">
        <v>207</v>
      </c>
      <c r="D112" s="15" t="s">
        <v>208</v>
      </c>
      <c r="E112" s="60"/>
      <c r="F112" s="60" t="s">
        <v>191</v>
      </c>
      <c r="G112" s="80">
        <v>1</v>
      </c>
      <c r="H112" s="81">
        <v>60</v>
      </c>
      <c r="I112" s="81">
        <f t="shared" si="16"/>
        <v>60</v>
      </c>
      <c r="J112" s="81">
        <v>14</v>
      </c>
      <c r="K112" s="112"/>
      <c r="L112" s="80">
        <f t="shared" si="18"/>
        <v>0.23333333333333334</v>
      </c>
      <c r="M112" s="60"/>
      <c r="N112" s="60"/>
      <c r="O112" s="7"/>
    </row>
    <row r="113" spans="1:15" ht="92.25" customHeight="1">
      <c r="A113" s="60">
        <v>11</v>
      </c>
      <c r="B113" s="15" t="s">
        <v>185</v>
      </c>
      <c r="C113" s="15" t="s">
        <v>209</v>
      </c>
      <c r="D113" s="15" t="s">
        <v>210</v>
      </c>
      <c r="E113" s="60"/>
      <c r="F113" s="60" t="s">
        <v>191</v>
      </c>
      <c r="G113" s="80">
        <v>1</v>
      </c>
      <c r="H113" s="81">
        <v>3</v>
      </c>
      <c r="I113" s="81">
        <f t="shared" si="16"/>
        <v>3</v>
      </c>
      <c r="J113" s="82">
        <v>3</v>
      </c>
      <c r="K113" s="112"/>
      <c r="L113" s="80">
        <f t="shared" si="18"/>
        <v>1</v>
      </c>
      <c r="M113" s="60"/>
      <c r="N113" s="60"/>
      <c r="O113" s="7"/>
    </row>
    <row r="114" spans="1:15" ht="174" customHeight="1">
      <c r="A114" s="60">
        <v>12</v>
      </c>
      <c r="B114" s="15" t="s">
        <v>185</v>
      </c>
      <c r="C114" s="5" t="s">
        <v>211</v>
      </c>
      <c r="D114" s="15" t="s">
        <v>212</v>
      </c>
      <c r="E114" s="60"/>
      <c r="F114" s="60" t="s">
        <v>213</v>
      </c>
      <c r="G114" s="80">
        <v>0.95</v>
      </c>
      <c r="H114" s="82">
        <v>1207</v>
      </c>
      <c r="I114" s="81">
        <f t="shared" si="16"/>
        <v>1146.6499999999999</v>
      </c>
      <c r="J114" s="81">
        <v>1147</v>
      </c>
      <c r="K114" s="112"/>
      <c r="L114" s="80">
        <f t="shared" si="18"/>
        <v>1.0003052369947238</v>
      </c>
      <c r="M114" s="60"/>
      <c r="N114" s="60"/>
      <c r="O114" s="7"/>
    </row>
    <row r="115" spans="1:15" ht="128.25" customHeight="1">
      <c r="A115" s="60">
        <v>13</v>
      </c>
      <c r="B115" s="15" t="s">
        <v>185</v>
      </c>
      <c r="C115" s="5" t="s">
        <v>214</v>
      </c>
      <c r="D115" s="15" t="s">
        <v>215</v>
      </c>
      <c r="E115" s="60"/>
      <c r="F115" s="60" t="s">
        <v>191</v>
      </c>
      <c r="G115" s="80">
        <v>1</v>
      </c>
      <c r="H115" s="81"/>
      <c r="I115" s="81">
        <f t="shared" si="16"/>
        <v>0</v>
      </c>
      <c r="J115" s="81">
        <v>76</v>
      </c>
      <c r="K115" s="112"/>
      <c r="L115" s="96">
        <v>1</v>
      </c>
      <c r="M115" s="60"/>
      <c r="N115" s="60"/>
      <c r="O115" s="7"/>
    </row>
    <row r="116" spans="1:15" ht="15.75" customHeight="1">
      <c r="A116" s="60">
        <v>14</v>
      </c>
      <c r="B116" s="15" t="s">
        <v>185</v>
      </c>
      <c r="C116" s="15" t="s">
        <v>216</v>
      </c>
      <c r="D116" s="131" t="s">
        <v>217</v>
      </c>
      <c r="E116" s="60"/>
      <c r="F116" s="60" t="s">
        <v>218</v>
      </c>
      <c r="G116" s="80">
        <v>1</v>
      </c>
      <c r="H116" s="81">
        <v>0</v>
      </c>
      <c r="I116" s="81">
        <f t="shared" si="16"/>
        <v>0</v>
      </c>
      <c r="J116" s="81">
        <v>0</v>
      </c>
      <c r="K116" s="112"/>
      <c r="L116" s="96">
        <v>1</v>
      </c>
      <c r="M116" s="60"/>
      <c r="N116" s="60"/>
      <c r="O116" s="7"/>
    </row>
    <row r="117" spans="1:15" ht="25.5" customHeight="1">
      <c r="A117" s="88" t="s">
        <v>219</v>
      </c>
      <c r="B117" s="427" t="s">
        <v>220</v>
      </c>
      <c r="C117" s="413"/>
      <c r="D117" s="14"/>
      <c r="E117" s="88"/>
      <c r="F117" s="88"/>
      <c r="G117" s="83"/>
      <c r="H117" s="112"/>
      <c r="I117" s="112"/>
      <c r="J117" s="112"/>
      <c r="K117" s="132">
        <f>SUM(L118:L123)/6</f>
        <v>0.56509158290467532</v>
      </c>
      <c r="L117" s="83"/>
      <c r="M117" s="60"/>
      <c r="N117" s="60"/>
      <c r="O117" s="7"/>
    </row>
    <row r="118" spans="1:15" ht="123" customHeight="1">
      <c r="A118" s="60">
        <v>1</v>
      </c>
      <c r="B118" s="21" t="s">
        <v>221</v>
      </c>
      <c r="C118" s="15" t="s">
        <v>222</v>
      </c>
      <c r="D118" s="15" t="s">
        <v>223</v>
      </c>
      <c r="E118" s="60"/>
      <c r="F118" s="60" t="s">
        <v>188</v>
      </c>
      <c r="G118" s="91">
        <v>1</v>
      </c>
      <c r="H118" s="92">
        <v>52452</v>
      </c>
      <c r="I118" s="81">
        <f>H118*G118</f>
        <v>52452</v>
      </c>
      <c r="J118" s="92">
        <v>13895</v>
      </c>
      <c r="K118" s="102"/>
      <c r="L118" s="91">
        <f t="shared" ref="L118:L122" si="19">J118/I118</f>
        <v>0.26490886906123695</v>
      </c>
      <c r="M118" s="60"/>
      <c r="N118" s="60"/>
      <c r="O118" s="7"/>
    </row>
    <row r="119" spans="1:15" ht="255" customHeight="1">
      <c r="A119" s="60">
        <v>2</v>
      </c>
      <c r="B119" s="21" t="s">
        <v>221</v>
      </c>
      <c r="C119" s="15" t="s">
        <v>224</v>
      </c>
      <c r="D119" s="26" t="s">
        <v>225</v>
      </c>
      <c r="E119" s="60"/>
      <c r="F119" s="60" t="s">
        <v>27</v>
      </c>
      <c r="G119" s="91">
        <v>1</v>
      </c>
      <c r="H119" s="92">
        <v>2</v>
      </c>
      <c r="I119" s="81">
        <v>2</v>
      </c>
      <c r="J119" s="92">
        <v>2</v>
      </c>
      <c r="K119" s="102"/>
      <c r="L119" s="91">
        <f t="shared" si="19"/>
        <v>1</v>
      </c>
      <c r="M119" s="60"/>
      <c r="N119" s="60"/>
      <c r="O119" s="7"/>
    </row>
    <row r="120" spans="1:15" ht="189" customHeight="1">
      <c r="A120" s="60">
        <v>3</v>
      </c>
      <c r="B120" s="21" t="s">
        <v>221</v>
      </c>
      <c r="C120" s="15" t="s">
        <v>226</v>
      </c>
      <c r="D120" s="15" t="s">
        <v>227</v>
      </c>
      <c r="E120" s="60"/>
      <c r="F120" s="60" t="s">
        <v>68</v>
      </c>
      <c r="G120" s="91">
        <v>1</v>
      </c>
      <c r="H120" s="92">
        <v>25336</v>
      </c>
      <c r="I120" s="81">
        <f t="shared" ref="I120:I123" si="20">H120*G120</f>
        <v>25336</v>
      </c>
      <c r="J120" s="92">
        <v>1706</v>
      </c>
      <c r="K120" s="102"/>
      <c r="L120" s="91">
        <f t="shared" si="19"/>
        <v>6.7335017366592989E-2</v>
      </c>
      <c r="M120" s="60"/>
      <c r="N120" s="60"/>
      <c r="O120" s="7"/>
    </row>
    <row r="121" spans="1:15" ht="15.75" customHeight="1">
      <c r="A121" s="60">
        <v>4</v>
      </c>
      <c r="B121" s="21" t="s">
        <v>221</v>
      </c>
      <c r="C121" s="15" t="s">
        <v>228</v>
      </c>
      <c r="D121" s="15" t="s">
        <v>229</v>
      </c>
      <c r="E121" s="60"/>
      <c r="F121" s="60" t="s">
        <v>68</v>
      </c>
      <c r="G121" s="91">
        <v>1</v>
      </c>
      <c r="H121" s="92">
        <v>2004</v>
      </c>
      <c r="I121" s="81">
        <f t="shared" si="20"/>
        <v>2004</v>
      </c>
      <c r="J121" s="92">
        <v>770</v>
      </c>
      <c r="K121" s="102"/>
      <c r="L121" s="91">
        <f t="shared" si="19"/>
        <v>0.3842315369261477</v>
      </c>
      <c r="M121" s="60"/>
      <c r="N121" s="60"/>
      <c r="O121" s="7"/>
    </row>
    <row r="122" spans="1:15" ht="218.25" customHeight="1">
      <c r="A122" s="60">
        <v>5</v>
      </c>
      <c r="B122" s="21" t="s">
        <v>221</v>
      </c>
      <c r="C122" s="15" t="s">
        <v>230</v>
      </c>
      <c r="D122" s="15" t="s">
        <v>231</v>
      </c>
      <c r="E122" s="60"/>
      <c r="F122" s="60" t="s">
        <v>68</v>
      </c>
      <c r="G122" s="91">
        <v>1</v>
      </c>
      <c r="H122" s="92">
        <v>135</v>
      </c>
      <c r="I122" s="81">
        <f t="shared" si="20"/>
        <v>135</v>
      </c>
      <c r="J122" s="92">
        <v>91</v>
      </c>
      <c r="K122" s="102"/>
      <c r="L122" s="91">
        <f t="shared" si="19"/>
        <v>0.67407407407407405</v>
      </c>
      <c r="M122" s="60"/>
      <c r="N122" s="60"/>
      <c r="O122" s="7"/>
    </row>
    <row r="123" spans="1:15" ht="138.75" customHeight="1">
      <c r="A123" s="60">
        <v>6</v>
      </c>
      <c r="B123" s="21" t="s">
        <v>221</v>
      </c>
      <c r="C123" s="15" t="s">
        <v>232</v>
      </c>
      <c r="D123" s="15" t="s">
        <v>233</v>
      </c>
      <c r="E123" s="60"/>
      <c r="F123" s="60" t="s">
        <v>68</v>
      </c>
      <c r="G123" s="91">
        <v>1</v>
      </c>
      <c r="H123" s="92">
        <v>0</v>
      </c>
      <c r="I123" s="81">
        <f t="shared" si="20"/>
        <v>0</v>
      </c>
      <c r="J123" s="92">
        <v>0</v>
      </c>
      <c r="K123" s="102"/>
      <c r="L123" s="95">
        <v>1</v>
      </c>
      <c r="M123" s="60"/>
      <c r="N123" s="60"/>
      <c r="O123" s="7"/>
    </row>
    <row r="124" spans="1:15" ht="37.5" customHeight="1">
      <c r="A124" s="101" t="s">
        <v>219</v>
      </c>
      <c r="B124" s="427" t="s">
        <v>234</v>
      </c>
      <c r="C124" s="413"/>
      <c r="D124" s="14"/>
      <c r="E124" s="88"/>
      <c r="F124" s="88"/>
      <c r="G124" s="94"/>
      <c r="H124" s="102"/>
      <c r="I124" s="102"/>
      <c r="J124" s="102"/>
      <c r="K124" s="90">
        <f>SUM(L125:L146)/23</f>
        <v>0.92231126255116325</v>
      </c>
      <c r="L124" s="94"/>
      <c r="M124" s="60"/>
      <c r="N124" s="60"/>
      <c r="O124" s="7"/>
    </row>
    <row r="125" spans="1:15" ht="87" customHeight="1">
      <c r="A125" s="87">
        <v>1</v>
      </c>
      <c r="B125" s="21" t="s">
        <v>235</v>
      </c>
      <c r="C125" s="28" t="s">
        <v>236</v>
      </c>
      <c r="D125" s="9" t="s">
        <v>237</v>
      </c>
      <c r="E125" s="60"/>
      <c r="F125" s="60" t="s">
        <v>113</v>
      </c>
      <c r="G125" s="97">
        <v>0.95</v>
      </c>
      <c r="H125" s="98">
        <v>1668</v>
      </c>
      <c r="I125" s="98">
        <f t="shared" ref="I125:I146" si="21">H125*G125</f>
        <v>1584.6</v>
      </c>
      <c r="J125" s="98">
        <v>1712</v>
      </c>
      <c r="K125" s="111"/>
      <c r="L125" s="97">
        <f>J125/I125</f>
        <v>1.080398838823678</v>
      </c>
      <c r="M125" s="60"/>
      <c r="N125" s="60"/>
      <c r="O125" s="7"/>
    </row>
    <row r="126" spans="1:15" ht="85.5" customHeight="1">
      <c r="A126" s="103">
        <v>2</v>
      </c>
      <c r="B126" s="21" t="s">
        <v>235</v>
      </c>
      <c r="C126" s="5" t="s">
        <v>238</v>
      </c>
      <c r="D126" s="9" t="s">
        <v>239</v>
      </c>
      <c r="E126" s="60"/>
      <c r="F126" s="60" t="s">
        <v>113</v>
      </c>
      <c r="G126" s="97">
        <v>0.95</v>
      </c>
      <c r="H126" s="98">
        <v>1668</v>
      </c>
      <c r="I126" s="98">
        <f t="shared" si="21"/>
        <v>1584.6</v>
      </c>
      <c r="J126" s="98">
        <v>1663</v>
      </c>
      <c r="K126" s="111"/>
      <c r="L126" s="133">
        <v>1</v>
      </c>
      <c r="M126" s="60"/>
      <c r="N126" s="60"/>
      <c r="O126" s="7"/>
    </row>
    <row r="127" spans="1:15" ht="124.5" customHeight="1">
      <c r="A127" s="103">
        <v>3</v>
      </c>
      <c r="B127" s="21" t="s">
        <v>235</v>
      </c>
      <c r="C127" s="5" t="s">
        <v>240</v>
      </c>
      <c r="D127" s="9" t="s">
        <v>241</v>
      </c>
      <c r="E127" s="60"/>
      <c r="F127" s="60" t="s">
        <v>113</v>
      </c>
      <c r="G127" s="97">
        <v>0.95</v>
      </c>
      <c r="H127" s="98">
        <v>1632</v>
      </c>
      <c r="I127" s="98">
        <f t="shared" si="21"/>
        <v>1550.3999999999999</v>
      </c>
      <c r="J127" s="98">
        <v>1627</v>
      </c>
      <c r="K127" s="111"/>
      <c r="L127" s="133">
        <v>1</v>
      </c>
      <c r="M127" s="60"/>
      <c r="N127" s="60"/>
      <c r="O127" s="7"/>
    </row>
    <row r="128" spans="1:15" ht="125.25" customHeight="1">
      <c r="A128" s="103">
        <v>4</v>
      </c>
      <c r="B128" s="21" t="s">
        <v>235</v>
      </c>
      <c r="C128" s="5" t="s">
        <v>242</v>
      </c>
      <c r="D128" s="9" t="s">
        <v>243</v>
      </c>
      <c r="E128" s="60"/>
      <c r="F128" s="60" t="s">
        <v>113</v>
      </c>
      <c r="G128" s="97">
        <v>0.95</v>
      </c>
      <c r="H128" s="98">
        <v>1632</v>
      </c>
      <c r="I128" s="98">
        <f t="shared" si="21"/>
        <v>1550.3999999999999</v>
      </c>
      <c r="J128" s="98">
        <v>1626</v>
      </c>
      <c r="K128" s="111"/>
      <c r="L128" s="133">
        <v>1</v>
      </c>
      <c r="M128" s="60"/>
      <c r="N128" s="60"/>
      <c r="O128" s="7"/>
    </row>
    <row r="129" spans="1:20" ht="124.5" customHeight="1">
      <c r="A129" s="103">
        <v>5</v>
      </c>
      <c r="B129" s="21" t="s">
        <v>235</v>
      </c>
      <c r="C129" s="5" t="s">
        <v>244</v>
      </c>
      <c r="D129" s="9" t="s">
        <v>245</v>
      </c>
      <c r="E129" s="60"/>
      <c r="F129" s="60" t="s">
        <v>113</v>
      </c>
      <c r="G129" s="97">
        <v>0.95</v>
      </c>
      <c r="H129" s="98">
        <v>1632</v>
      </c>
      <c r="I129" s="98">
        <f t="shared" si="21"/>
        <v>1550.3999999999999</v>
      </c>
      <c r="J129" s="98">
        <v>1550</v>
      </c>
      <c r="K129" s="111"/>
      <c r="L129" s="97">
        <f t="shared" ref="L129:L131" si="22">J129/I129</f>
        <v>0.99974200206398356</v>
      </c>
      <c r="M129" s="60"/>
      <c r="N129" s="60"/>
      <c r="O129" s="7"/>
      <c r="S129" s="134">
        <v>85</v>
      </c>
      <c r="T129" s="134">
        <v>80</v>
      </c>
    </row>
    <row r="130" spans="1:20" ht="102" customHeight="1">
      <c r="A130" s="103">
        <v>6</v>
      </c>
      <c r="B130" s="21" t="s">
        <v>235</v>
      </c>
      <c r="C130" s="5" t="s">
        <v>246</v>
      </c>
      <c r="D130" s="9" t="s">
        <v>247</v>
      </c>
      <c r="E130" s="60"/>
      <c r="F130" s="60" t="s">
        <v>113</v>
      </c>
      <c r="G130" s="97">
        <v>0.95</v>
      </c>
      <c r="H130" s="98">
        <v>1632</v>
      </c>
      <c r="I130" s="98">
        <f t="shared" si="21"/>
        <v>1550.3999999999999</v>
      </c>
      <c r="J130" s="98">
        <v>1550</v>
      </c>
      <c r="K130" s="111"/>
      <c r="L130" s="97">
        <f t="shared" si="22"/>
        <v>0.99974200206398356</v>
      </c>
      <c r="M130" s="60"/>
      <c r="N130" s="60"/>
      <c r="O130" s="7"/>
      <c r="S130" s="134">
        <v>80</v>
      </c>
    </row>
    <row r="131" spans="1:20" ht="110.25" customHeight="1">
      <c r="A131" s="103">
        <v>7</v>
      </c>
      <c r="B131" s="21" t="s">
        <v>235</v>
      </c>
      <c r="C131" s="5" t="s">
        <v>248</v>
      </c>
      <c r="D131" s="9" t="s">
        <v>249</v>
      </c>
      <c r="E131" s="60"/>
      <c r="F131" s="60" t="s">
        <v>113</v>
      </c>
      <c r="G131" s="97">
        <v>0.95</v>
      </c>
      <c r="H131" s="98">
        <v>1632</v>
      </c>
      <c r="I131" s="98">
        <f t="shared" si="21"/>
        <v>1550.3999999999999</v>
      </c>
      <c r="J131" s="98">
        <v>1541</v>
      </c>
      <c r="K131" s="111"/>
      <c r="L131" s="97">
        <f t="shared" si="22"/>
        <v>0.99393704850361209</v>
      </c>
      <c r="M131" s="60"/>
      <c r="N131" s="60"/>
      <c r="O131" s="7"/>
      <c r="S131" s="134">
        <v>75</v>
      </c>
    </row>
    <row r="132" spans="1:20" ht="89.25" customHeight="1">
      <c r="A132" s="103">
        <v>8</v>
      </c>
      <c r="B132" s="21" t="s">
        <v>235</v>
      </c>
      <c r="C132" s="5" t="s">
        <v>250</v>
      </c>
      <c r="D132" s="9" t="s">
        <v>251</v>
      </c>
      <c r="E132" s="60"/>
      <c r="F132" s="60" t="s">
        <v>113</v>
      </c>
      <c r="G132" s="97">
        <v>0.95</v>
      </c>
      <c r="H132" s="98">
        <v>1632</v>
      </c>
      <c r="I132" s="98">
        <f t="shared" si="21"/>
        <v>1550.3999999999999</v>
      </c>
      <c r="J132" s="98">
        <v>1993</v>
      </c>
      <c r="K132" s="111"/>
      <c r="L132" s="133">
        <v>1</v>
      </c>
      <c r="M132" s="60"/>
      <c r="N132" s="60"/>
      <c r="O132" s="7"/>
    </row>
    <row r="133" spans="1:20" ht="93.75" customHeight="1">
      <c r="A133" s="103">
        <v>9</v>
      </c>
      <c r="B133" s="21" t="s">
        <v>235</v>
      </c>
      <c r="C133" s="5" t="s">
        <v>252</v>
      </c>
      <c r="D133" s="9" t="s">
        <v>253</v>
      </c>
      <c r="E133" s="60"/>
      <c r="F133" s="60" t="s">
        <v>254</v>
      </c>
      <c r="G133" s="97">
        <v>0.95</v>
      </c>
      <c r="H133" s="98">
        <v>1525</v>
      </c>
      <c r="I133" s="98">
        <f t="shared" si="21"/>
        <v>1448.75</v>
      </c>
      <c r="J133" s="98">
        <v>1380</v>
      </c>
      <c r="K133" s="111"/>
      <c r="L133" s="97">
        <f t="shared" ref="L133:L135" si="23">J133/I133</f>
        <v>0.95254529767040552</v>
      </c>
      <c r="M133" s="60"/>
      <c r="N133" s="60"/>
      <c r="O133" s="7"/>
    </row>
    <row r="134" spans="1:20" ht="96" customHeight="1">
      <c r="A134" s="103">
        <v>10</v>
      </c>
      <c r="B134" s="21" t="s">
        <v>235</v>
      </c>
      <c r="C134" s="5" t="s">
        <v>255</v>
      </c>
      <c r="D134" s="9" t="s">
        <v>256</v>
      </c>
      <c r="E134" s="60"/>
      <c r="F134" s="60" t="s">
        <v>254</v>
      </c>
      <c r="G134" s="97">
        <v>0.95</v>
      </c>
      <c r="H134" s="98">
        <v>2734</v>
      </c>
      <c r="I134" s="98">
        <f t="shared" si="21"/>
        <v>2597.2999999999997</v>
      </c>
      <c r="J134" s="98">
        <v>2489</v>
      </c>
      <c r="K134" s="111"/>
      <c r="L134" s="97">
        <f t="shared" si="23"/>
        <v>0.95830285296269213</v>
      </c>
      <c r="M134" s="60"/>
      <c r="N134" s="60"/>
      <c r="O134" s="7"/>
    </row>
    <row r="135" spans="1:20" ht="92.25" customHeight="1">
      <c r="A135" s="103">
        <v>11</v>
      </c>
      <c r="B135" s="21" t="s">
        <v>235</v>
      </c>
      <c r="C135" s="5" t="s">
        <v>257</v>
      </c>
      <c r="D135" s="9" t="s">
        <v>258</v>
      </c>
      <c r="E135" s="60"/>
      <c r="F135" s="60" t="s">
        <v>254</v>
      </c>
      <c r="G135" s="97">
        <v>0.95</v>
      </c>
      <c r="H135" s="98">
        <v>1525</v>
      </c>
      <c r="I135" s="98">
        <f t="shared" si="21"/>
        <v>1448.75</v>
      </c>
      <c r="J135" s="98">
        <v>1380</v>
      </c>
      <c r="K135" s="111"/>
      <c r="L135" s="97">
        <f t="shared" si="23"/>
        <v>0.95254529767040552</v>
      </c>
      <c r="M135" s="60"/>
      <c r="N135" s="60"/>
      <c r="O135" s="7"/>
    </row>
    <row r="136" spans="1:20" ht="103.5" customHeight="1">
      <c r="A136" s="103">
        <v>12</v>
      </c>
      <c r="B136" s="21" t="s">
        <v>235</v>
      </c>
      <c r="C136" s="5" t="s">
        <v>259</v>
      </c>
      <c r="D136" s="9" t="s">
        <v>260</v>
      </c>
      <c r="E136" s="60"/>
      <c r="F136" s="60" t="s">
        <v>76</v>
      </c>
      <c r="G136" s="97">
        <v>0.8</v>
      </c>
      <c r="H136" s="98">
        <v>1824</v>
      </c>
      <c r="I136" s="98">
        <f t="shared" si="21"/>
        <v>1459.2</v>
      </c>
      <c r="J136" s="98">
        <v>1687</v>
      </c>
      <c r="K136" s="111"/>
      <c r="L136" s="133">
        <v>1</v>
      </c>
      <c r="M136" s="60"/>
      <c r="N136" s="60"/>
      <c r="O136" s="7"/>
    </row>
    <row r="137" spans="1:20" ht="99" customHeight="1">
      <c r="A137" s="103">
        <v>13</v>
      </c>
      <c r="B137" s="21" t="s">
        <v>235</v>
      </c>
      <c r="C137" s="5" t="s">
        <v>261</v>
      </c>
      <c r="D137" s="9" t="s">
        <v>262</v>
      </c>
      <c r="E137" s="60"/>
      <c r="F137" s="60" t="s">
        <v>27</v>
      </c>
      <c r="G137" s="97">
        <v>0.8</v>
      </c>
      <c r="H137" s="98">
        <v>2</v>
      </c>
      <c r="I137" s="98">
        <f t="shared" si="21"/>
        <v>1.6</v>
      </c>
      <c r="J137" s="98">
        <v>2</v>
      </c>
      <c r="K137" s="111"/>
      <c r="L137" s="133">
        <v>1</v>
      </c>
      <c r="M137" s="60"/>
      <c r="N137" s="60"/>
      <c r="O137" s="7"/>
    </row>
    <row r="138" spans="1:20" ht="129" customHeight="1">
      <c r="A138" s="103">
        <v>14</v>
      </c>
      <c r="B138" s="21" t="s">
        <v>235</v>
      </c>
      <c r="C138" s="19" t="s">
        <v>263</v>
      </c>
      <c r="D138" s="9" t="s">
        <v>264</v>
      </c>
      <c r="E138" s="60"/>
      <c r="F138" s="60" t="s">
        <v>113</v>
      </c>
      <c r="G138" s="97">
        <v>0.95</v>
      </c>
      <c r="H138" s="98">
        <v>1632</v>
      </c>
      <c r="I138" s="98">
        <f t="shared" si="21"/>
        <v>1550.3999999999999</v>
      </c>
      <c r="J138" s="98">
        <v>1993</v>
      </c>
      <c r="K138" s="111"/>
      <c r="L138" s="133">
        <v>1</v>
      </c>
      <c r="M138" s="60"/>
      <c r="N138" s="60"/>
      <c r="O138" s="7"/>
    </row>
    <row r="139" spans="1:20" ht="81.75" customHeight="1">
      <c r="A139" s="103">
        <v>15</v>
      </c>
      <c r="B139" s="21" t="s">
        <v>235</v>
      </c>
      <c r="C139" s="19" t="s">
        <v>265</v>
      </c>
      <c r="D139" s="9" t="s">
        <v>266</v>
      </c>
      <c r="E139" s="60"/>
      <c r="F139" s="60" t="s">
        <v>267</v>
      </c>
      <c r="G139" s="97">
        <v>1</v>
      </c>
      <c r="H139" s="98">
        <v>52</v>
      </c>
      <c r="I139" s="98">
        <f t="shared" si="21"/>
        <v>52</v>
      </c>
      <c r="J139" s="98">
        <v>52</v>
      </c>
      <c r="K139" s="111"/>
      <c r="L139" s="97">
        <f>J139/I139</f>
        <v>1</v>
      </c>
      <c r="M139" s="60"/>
      <c r="N139" s="60"/>
      <c r="O139" s="7"/>
    </row>
    <row r="140" spans="1:20" ht="113.25" customHeight="1">
      <c r="A140" s="103">
        <v>16</v>
      </c>
      <c r="B140" s="21" t="s">
        <v>235</v>
      </c>
      <c r="C140" s="19" t="s">
        <v>268</v>
      </c>
      <c r="D140" s="9" t="s">
        <v>269</v>
      </c>
      <c r="E140" s="60"/>
      <c r="F140" s="60" t="s">
        <v>270</v>
      </c>
      <c r="G140" s="97">
        <v>1</v>
      </c>
      <c r="H140" s="98">
        <v>0</v>
      </c>
      <c r="I140" s="98">
        <f t="shared" si="21"/>
        <v>0</v>
      </c>
      <c r="J140" s="98">
        <v>0</v>
      </c>
      <c r="K140" s="111"/>
      <c r="L140" s="133">
        <v>1</v>
      </c>
      <c r="M140" s="60"/>
      <c r="N140" s="60"/>
      <c r="O140" s="7"/>
    </row>
    <row r="141" spans="1:20" ht="96.75" customHeight="1">
      <c r="A141" s="103">
        <v>18</v>
      </c>
      <c r="B141" s="21" t="s">
        <v>235</v>
      </c>
      <c r="C141" s="9" t="s">
        <v>271</v>
      </c>
      <c r="D141" s="28"/>
      <c r="E141" s="60"/>
      <c r="F141" s="60" t="s">
        <v>145</v>
      </c>
      <c r="G141" s="97">
        <v>1</v>
      </c>
      <c r="H141" s="135">
        <v>6423</v>
      </c>
      <c r="I141" s="98">
        <f t="shared" si="21"/>
        <v>6423</v>
      </c>
      <c r="J141" s="135">
        <v>5393</v>
      </c>
      <c r="K141" s="111"/>
      <c r="L141" s="97">
        <f t="shared" ref="L141:L146" si="24">J141/I141</f>
        <v>0.83963879806943797</v>
      </c>
      <c r="M141" s="60"/>
      <c r="N141" s="60"/>
      <c r="O141" s="7"/>
    </row>
    <row r="142" spans="1:20" ht="103.5" customHeight="1">
      <c r="A142" s="103">
        <v>19</v>
      </c>
      <c r="B142" s="21" t="s">
        <v>235</v>
      </c>
      <c r="C142" s="8" t="s">
        <v>272</v>
      </c>
      <c r="D142" s="28"/>
      <c r="E142" s="60"/>
      <c r="F142" s="60" t="s">
        <v>145</v>
      </c>
      <c r="G142" s="97">
        <v>1</v>
      </c>
      <c r="H142" s="135">
        <v>6423</v>
      </c>
      <c r="I142" s="98">
        <f t="shared" si="21"/>
        <v>6423</v>
      </c>
      <c r="J142" s="135">
        <v>4832</v>
      </c>
      <c r="K142" s="111"/>
      <c r="L142" s="97">
        <f t="shared" si="24"/>
        <v>0.75229643468784058</v>
      </c>
      <c r="M142" s="60"/>
      <c r="N142" s="60"/>
      <c r="O142" s="7"/>
    </row>
    <row r="143" spans="1:20" ht="82.5" customHeight="1">
      <c r="A143" s="103">
        <v>20</v>
      </c>
      <c r="B143" s="21" t="s">
        <v>235</v>
      </c>
      <c r="C143" s="9" t="s">
        <v>273</v>
      </c>
      <c r="D143" s="28"/>
      <c r="E143" s="60"/>
      <c r="F143" s="60" t="s">
        <v>188</v>
      </c>
      <c r="G143" s="97">
        <v>1</v>
      </c>
      <c r="H143" s="135">
        <v>76819</v>
      </c>
      <c r="I143" s="98">
        <f t="shared" si="21"/>
        <v>76819</v>
      </c>
      <c r="J143" s="135">
        <v>68374</v>
      </c>
      <c r="K143" s="111"/>
      <c r="L143" s="97">
        <f t="shared" si="24"/>
        <v>0.89006625964930552</v>
      </c>
      <c r="M143" s="60"/>
      <c r="N143" s="60"/>
      <c r="O143" s="7"/>
    </row>
    <row r="144" spans="1:20" ht="78.75" customHeight="1">
      <c r="A144" s="103">
        <v>21</v>
      </c>
      <c r="B144" s="21" t="s">
        <v>235</v>
      </c>
      <c r="C144" s="9" t="s">
        <v>274</v>
      </c>
      <c r="D144" s="28"/>
      <c r="E144" s="60"/>
      <c r="F144" s="60" t="s">
        <v>188</v>
      </c>
      <c r="G144" s="97">
        <v>1</v>
      </c>
      <c r="H144" s="135">
        <v>76819</v>
      </c>
      <c r="I144" s="98">
        <f t="shared" si="21"/>
        <v>76819</v>
      </c>
      <c r="J144" s="135">
        <v>60990</v>
      </c>
      <c r="K144" s="111"/>
      <c r="L144" s="97">
        <f t="shared" si="24"/>
        <v>0.79394420651140996</v>
      </c>
      <c r="M144" s="60"/>
      <c r="N144" s="60"/>
      <c r="O144" s="7"/>
    </row>
    <row r="145" spans="1:15" ht="86.25" customHeight="1">
      <c r="A145" s="103">
        <v>22</v>
      </c>
      <c r="B145" s="21" t="s">
        <v>235</v>
      </c>
      <c r="C145" s="9" t="s">
        <v>275</v>
      </c>
      <c r="D145" s="28"/>
      <c r="E145" s="60"/>
      <c r="F145" s="60" t="s">
        <v>276</v>
      </c>
      <c r="G145" s="136">
        <v>1</v>
      </c>
      <c r="H145" s="137">
        <v>2781</v>
      </c>
      <c r="I145" s="98">
        <f t="shared" si="21"/>
        <v>2781</v>
      </c>
      <c r="J145" s="137">
        <v>2781</v>
      </c>
      <c r="K145" s="111"/>
      <c r="L145" s="97">
        <f t="shared" si="24"/>
        <v>1</v>
      </c>
      <c r="M145" s="60"/>
      <c r="N145" s="60"/>
      <c r="O145" s="7"/>
    </row>
    <row r="146" spans="1:15" ht="88.5" customHeight="1">
      <c r="A146" s="103">
        <v>23</v>
      </c>
      <c r="B146" s="21" t="s">
        <v>235</v>
      </c>
      <c r="C146" s="9" t="s">
        <v>277</v>
      </c>
      <c r="D146" s="138"/>
      <c r="E146" s="60"/>
      <c r="F146" s="60" t="s">
        <v>68</v>
      </c>
      <c r="G146" s="97">
        <v>1</v>
      </c>
      <c r="H146" s="135">
        <v>2143</v>
      </c>
      <c r="I146" s="98">
        <f t="shared" si="21"/>
        <v>2143</v>
      </c>
      <c r="J146" s="135">
        <v>2143</v>
      </c>
      <c r="K146" s="111"/>
      <c r="L146" s="97">
        <f t="shared" si="24"/>
        <v>1</v>
      </c>
      <c r="M146" s="60"/>
      <c r="N146" s="60"/>
      <c r="O146" s="7"/>
    </row>
    <row r="147" spans="1:15" ht="32.25" customHeight="1">
      <c r="A147" s="139" t="s">
        <v>278</v>
      </c>
      <c r="B147" s="140"/>
      <c r="C147" s="140"/>
      <c r="D147" s="140"/>
      <c r="E147" s="140"/>
      <c r="F147" s="140"/>
      <c r="G147" s="140"/>
      <c r="H147" s="140"/>
      <c r="I147" s="140"/>
      <c r="J147" s="140"/>
      <c r="K147" s="141">
        <f>(K148+K155+K158)/3</f>
        <v>0.89639596385308506</v>
      </c>
      <c r="L147" s="140"/>
      <c r="M147" s="142"/>
      <c r="N147" s="143"/>
      <c r="O147" s="7"/>
    </row>
    <row r="148" spans="1:15" ht="32.25" customHeight="1">
      <c r="A148" s="144" t="s">
        <v>279</v>
      </c>
      <c r="B148" s="29" t="s">
        <v>280</v>
      </c>
      <c r="C148" s="29"/>
      <c r="D148" s="29"/>
      <c r="E148" s="29"/>
      <c r="F148" s="29"/>
      <c r="G148" s="29"/>
      <c r="H148" s="29"/>
      <c r="I148" s="29"/>
      <c r="J148" s="29"/>
      <c r="K148" s="145">
        <f>SUM(L149:L152)/4</f>
        <v>1</v>
      </c>
      <c r="L148" s="29"/>
      <c r="M148" s="142"/>
      <c r="N148" s="143"/>
      <c r="O148" s="7"/>
    </row>
    <row r="149" spans="1:15" ht="126.75" customHeight="1">
      <c r="A149" s="87">
        <v>1</v>
      </c>
      <c r="B149" s="30" t="s">
        <v>281</v>
      </c>
      <c r="C149" s="15" t="s">
        <v>282</v>
      </c>
      <c r="D149" s="15" t="s">
        <v>283</v>
      </c>
      <c r="E149" s="146"/>
      <c r="F149" s="136" t="s">
        <v>284</v>
      </c>
      <c r="G149" s="97">
        <v>1</v>
      </c>
      <c r="H149" s="147">
        <v>5</v>
      </c>
      <c r="I149" s="98">
        <f t="shared" ref="I149:I152" si="25">H149*G149</f>
        <v>5</v>
      </c>
      <c r="J149" s="148">
        <v>5</v>
      </c>
      <c r="K149" s="149"/>
      <c r="L149" s="91">
        <f>J149/I149</f>
        <v>1</v>
      </c>
      <c r="M149" s="60"/>
      <c r="N149" s="60"/>
      <c r="O149" s="7"/>
    </row>
    <row r="150" spans="1:15" ht="114.75" customHeight="1">
      <c r="A150" s="103">
        <v>2</v>
      </c>
      <c r="B150" s="30"/>
      <c r="C150" s="15" t="s">
        <v>285</v>
      </c>
      <c r="D150" s="15" t="s">
        <v>286</v>
      </c>
      <c r="E150" s="150"/>
      <c r="F150" s="136" t="s">
        <v>284</v>
      </c>
      <c r="G150" s="80">
        <v>0.8</v>
      </c>
      <c r="H150" s="151">
        <v>2</v>
      </c>
      <c r="I150" s="98">
        <f t="shared" si="25"/>
        <v>1.6</v>
      </c>
      <c r="J150" s="151">
        <v>2</v>
      </c>
      <c r="K150" s="152"/>
      <c r="L150" s="91">
        <f>J150/I150*G150</f>
        <v>1</v>
      </c>
      <c r="M150" s="60"/>
      <c r="N150" s="60"/>
      <c r="O150" s="7"/>
    </row>
    <row r="151" spans="1:15" ht="97.5" customHeight="1">
      <c r="A151" s="103">
        <v>3</v>
      </c>
      <c r="B151" s="30"/>
      <c r="C151" s="15" t="s">
        <v>287</v>
      </c>
      <c r="D151" s="15" t="s">
        <v>288</v>
      </c>
      <c r="E151" s="150"/>
      <c r="F151" s="150" t="s">
        <v>289</v>
      </c>
      <c r="G151" s="80">
        <v>0.7</v>
      </c>
      <c r="H151" s="153">
        <v>1</v>
      </c>
      <c r="I151" s="98">
        <f t="shared" si="25"/>
        <v>0.7</v>
      </c>
      <c r="J151" s="151">
        <v>1</v>
      </c>
      <c r="K151" s="152"/>
      <c r="L151" s="95">
        <v>1</v>
      </c>
      <c r="M151" s="60"/>
      <c r="N151" s="60"/>
      <c r="O151" s="7"/>
    </row>
    <row r="152" spans="1:15" ht="116.25" customHeight="1">
      <c r="A152" s="107">
        <v>4</v>
      </c>
      <c r="B152" s="30"/>
      <c r="C152" s="15" t="s">
        <v>290</v>
      </c>
      <c r="D152" s="15" t="s">
        <v>291</v>
      </c>
      <c r="E152" s="150"/>
      <c r="F152" s="150" t="s">
        <v>292</v>
      </c>
      <c r="G152" s="80">
        <v>1</v>
      </c>
      <c r="H152" s="153">
        <v>1</v>
      </c>
      <c r="I152" s="98">
        <f t="shared" si="25"/>
        <v>1</v>
      </c>
      <c r="J152" s="151">
        <v>1</v>
      </c>
      <c r="K152" s="152"/>
      <c r="L152" s="91">
        <f>J152/I152</f>
        <v>1</v>
      </c>
      <c r="M152" s="60"/>
      <c r="N152" s="60"/>
      <c r="O152" s="7"/>
    </row>
    <row r="153" spans="1:15" ht="33" customHeight="1">
      <c r="A153" s="154" t="s">
        <v>59</v>
      </c>
      <c r="B153" s="155" t="s">
        <v>293</v>
      </c>
      <c r="C153" s="12"/>
      <c r="D153" s="12"/>
      <c r="E153" s="156"/>
      <c r="F153" s="156"/>
      <c r="G153" s="157"/>
      <c r="H153" s="156"/>
      <c r="I153" s="158"/>
      <c r="J153" s="159"/>
      <c r="K153" s="160">
        <v>0</v>
      </c>
      <c r="L153" s="84"/>
      <c r="M153" s="60"/>
      <c r="N153" s="60"/>
      <c r="O153" s="7"/>
    </row>
    <row r="154" spans="1:15" ht="75.75" customHeight="1">
      <c r="A154" s="60">
        <v>1</v>
      </c>
      <c r="B154" s="60" t="s">
        <v>294</v>
      </c>
      <c r="C154" s="15" t="s">
        <v>295</v>
      </c>
      <c r="D154" s="15" t="s">
        <v>296</v>
      </c>
      <c r="E154" s="60"/>
      <c r="F154" s="60" t="s">
        <v>188</v>
      </c>
      <c r="G154" s="80">
        <v>1</v>
      </c>
      <c r="H154" s="81">
        <v>0</v>
      </c>
      <c r="I154" s="98">
        <f>H154*G154</f>
        <v>0</v>
      </c>
      <c r="J154" s="81">
        <v>0</v>
      </c>
      <c r="K154" s="112"/>
      <c r="L154" s="80" t="e">
        <f>J154/I154</f>
        <v>#DIV/0!</v>
      </c>
      <c r="M154" s="60"/>
      <c r="N154" s="60"/>
      <c r="O154" s="7"/>
    </row>
    <row r="155" spans="1:15" ht="30.75" customHeight="1">
      <c r="A155" s="161" t="s">
        <v>69</v>
      </c>
      <c r="B155" s="161" t="s">
        <v>297</v>
      </c>
      <c r="C155" s="12"/>
      <c r="D155" s="12"/>
      <c r="E155" s="84"/>
      <c r="F155" s="84"/>
      <c r="G155" s="157"/>
      <c r="H155" s="162"/>
      <c r="I155" s="158"/>
      <c r="J155" s="162"/>
      <c r="K155" s="163">
        <f>SUM(L156:L157)/2</f>
        <v>1</v>
      </c>
      <c r="L155" s="157"/>
      <c r="M155" s="60"/>
      <c r="N155" s="60"/>
      <c r="O155" s="7"/>
    </row>
    <row r="156" spans="1:15" ht="78.75" customHeight="1">
      <c r="A156" s="87">
        <v>1</v>
      </c>
      <c r="B156" s="87" t="s">
        <v>297</v>
      </c>
      <c r="C156" s="15" t="s">
        <v>298</v>
      </c>
      <c r="D156" s="15" t="s">
        <v>299</v>
      </c>
      <c r="E156" s="60"/>
      <c r="F156" s="60" t="s">
        <v>300</v>
      </c>
      <c r="G156" s="80">
        <v>1</v>
      </c>
      <c r="H156" s="81">
        <v>1</v>
      </c>
      <c r="I156" s="98">
        <f t="shared" ref="I156:I157" si="26">H156*G156</f>
        <v>1</v>
      </c>
      <c r="J156" s="81">
        <v>1</v>
      </c>
      <c r="K156" s="112"/>
      <c r="L156" s="80">
        <f t="shared" ref="L156:L157" si="27">J156/I156</f>
        <v>1</v>
      </c>
      <c r="M156" s="60"/>
      <c r="N156" s="60"/>
      <c r="O156" s="7"/>
    </row>
    <row r="157" spans="1:15" ht="95.25" customHeight="1">
      <c r="A157" s="107">
        <v>2</v>
      </c>
      <c r="B157" s="87" t="s">
        <v>297</v>
      </c>
      <c r="C157" s="15" t="s">
        <v>301</v>
      </c>
      <c r="D157" s="15" t="s">
        <v>302</v>
      </c>
      <c r="E157" s="60"/>
      <c r="F157" s="60" t="s">
        <v>300</v>
      </c>
      <c r="G157" s="80">
        <v>1</v>
      </c>
      <c r="H157" s="81">
        <v>2</v>
      </c>
      <c r="I157" s="98">
        <f t="shared" si="26"/>
        <v>2</v>
      </c>
      <c r="J157" s="81">
        <v>2</v>
      </c>
      <c r="K157" s="112"/>
      <c r="L157" s="80">
        <f t="shared" si="27"/>
        <v>1</v>
      </c>
      <c r="M157" s="60"/>
      <c r="N157" s="60"/>
      <c r="O157" s="7"/>
    </row>
    <row r="158" spans="1:15" ht="27.75" customHeight="1">
      <c r="A158" s="164" t="s">
        <v>182</v>
      </c>
      <c r="B158" s="84" t="s">
        <v>303</v>
      </c>
      <c r="C158" s="10"/>
      <c r="D158" s="31"/>
      <c r="E158" s="84"/>
      <c r="F158" s="84"/>
      <c r="G158" s="157"/>
      <c r="H158" s="122"/>
      <c r="I158" s="158"/>
      <c r="J158" s="122"/>
      <c r="K158" s="122">
        <f>SUM(L159:L162)/4</f>
        <v>0.68918789155925519</v>
      </c>
      <c r="L158" s="165"/>
      <c r="M158" s="60"/>
      <c r="N158" s="60"/>
      <c r="O158" s="7"/>
    </row>
    <row r="159" spans="1:15" ht="81.75" customHeight="1">
      <c r="A159" s="87">
        <v>5</v>
      </c>
      <c r="B159" s="32" t="s">
        <v>303</v>
      </c>
      <c r="C159" s="33" t="s">
        <v>304</v>
      </c>
      <c r="D159" s="33" t="s">
        <v>305</v>
      </c>
      <c r="E159" s="146"/>
      <c r="F159" s="146" t="s">
        <v>306</v>
      </c>
      <c r="G159" s="166">
        <v>0.61</v>
      </c>
      <c r="H159" s="167">
        <v>77</v>
      </c>
      <c r="I159" s="98">
        <f t="shared" ref="I159:I162" si="28">H159*G159</f>
        <v>46.97</v>
      </c>
      <c r="J159" s="167">
        <v>32</v>
      </c>
      <c r="K159" s="149"/>
      <c r="L159" s="166">
        <f>J159/I159</f>
        <v>0.68128592718756653</v>
      </c>
      <c r="M159" s="60"/>
      <c r="N159" s="60"/>
      <c r="O159" s="7"/>
    </row>
    <row r="160" spans="1:15" ht="15.75" customHeight="1">
      <c r="A160" s="103"/>
      <c r="B160" s="32"/>
      <c r="C160" s="33" t="s">
        <v>307</v>
      </c>
      <c r="D160" s="34" t="s">
        <v>308</v>
      </c>
      <c r="E160" s="146"/>
      <c r="F160" s="146" t="s">
        <v>309</v>
      </c>
      <c r="G160" s="166">
        <v>0.81</v>
      </c>
      <c r="H160" s="167">
        <v>24</v>
      </c>
      <c r="I160" s="98">
        <f t="shared" si="28"/>
        <v>19.440000000000001</v>
      </c>
      <c r="J160" s="167">
        <v>24</v>
      </c>
      <c r="K160" s="149"/>
      <c r="L160" s="168">
        <v>1</v>
      </c>
      <c r="M160" s="60"/>
      <c r="N160" s="60"/>
      <c r="O160" s="7"/>
    </row>
    <row r="161" spans="1:26" ht="111.75" customHeight="1">
      <c r="A161" s="103"/>
      <c r="B161" s="32"/>
      <c r="C161" s="35" t="s">
        <v>310</v>
      </c>
      <c r="D161" s="35" t="s">
        <v>311</v>
      </c>
      <c r="E161" s="146"/>
      <c r="F161" s="146" t="s">
        <v>254</v>
      </c>
      <c r="G161" s="166">
        <v>0.81</v>
      </c>
      <c r="H161" s="167">
        <v>1525</v>
      </c>
      <c r="I161" s="98">
        <f t="shared" si="28"/>
        <v>1235.25</v>
      </c>
      <c r="J161" s="167">
        <v>1342</v>
      </c>
      <c r="K161" s="149"/>
      <c r="L161" s="168">
        <v>1</v>
      </c>
      <c r="M161" s="60"/>
      <c r="N161" s="60"/>
      <c r="O161" s="7"/>
    </row>
    <row r="162" spans="1:26" ht="121.5" customHeight="1">
      <c r="A162" s="107"/>
      <c r="B162" s="32"/>
      <c r="C162" s="35" t="s">
        <v>312</v>
      </c>
      <c r="D162" s="35" t="s">
        <v>313</v>
      </c>
      <c r="E162" s="150"/>
      <c r="F162" s="150" t="s">
        <v>309</v>
      </c>
      <c r="G162" s="169">
        <v>1</v>
      </c>
      <c r="H162" s="170">
        <v>3114</v>
      </c>
      <c r="I162" s="98">
        <f t="shared" si="28"/>
        <v>3114</v>
      </c>
      <c r="J162" s="170">
        <v>235</v>
      </c>
      <c r="K162" s="152"/>
      <c r="L162" s="166">
        <f>J162/I162</f>
        <v>7.5465639049454081E-2</v>
      </c>
      <c r="M162" s="60"/>
      <c r="N162" s="60"/>
      <c r="O162" s="7"/>
    </row>
    <row r="163" spans="1:26" ht="30" customHeight="1">
      <c r="A163" s="438" t="s">
        <v>314</v>
      </c>
      <c r="B163" s="412"/>
      <c r="C163" s="413"/>
      <c r="D163" s="36"/>
      <c r="E163" s="140"/>
      <c r="F163" s="140"/>
      <c r="G163" s="140"/>
      <c r="H163" s="140"/>
      <c r="I163" s="140"/>
      <c r="J163" s="140"/>
      <c r="K163" s="141">
        <f>(K164+K172+K177)/3</f>
        <v>0.90198951443622788</v>
      </c>
      <c r="L163" s="140"/>
      <c r="M163" s="140"/>
      <c r="N163" s="171"/>
      <c r="O163" s="7"/>
    </row>
    <row r="164" spans="1:26" ht="24" customHeight="1">
      <c r="A164" s="172" t="s">
        <v>279</v>
      </c>
      <c r="B164" s="173" t="s">
        <v>315</v>
      </c>
      <c r="C164" s="174"/>
      <c r="D164" s="174"/>
      <c r="E164" s="174"/>
      <c r="F164" s="174"/>
      <c r="G164" s="174"/>
      <c r="H164" s="174"/>
      <c r="I164" s="174"/>
      <c r="J164" s="174"/>
      <c r="K164" s="175">
        <f>SUM(L165:L167)/3</f>
        <v>0.74763520997535027</v>
      </c>
      <c r="L164" s="174"/>
      <c r="M164" s="176"/>
      <c r="N164" s="177"/>
      <c r="O164" s="7"/>
    </row>
    <row r="165" spans="1:26" ht="86.25" customHeight="1">
      <c r="A165" s="87">
        <v>1</v>
      </c>
      <c r="B165" s="87" t="s">
        <v>316</v>
      </c>
      <c r="C165" s="5" t="s">
        <v>317</v>
      </c>
      <c r="D165" s="37" t="s">
        <v>318</v>
      </c>
      <c r="E165" s="60"/>
      <c r="F165" s="60" t="s">
        <v>319</v>
      </c>
      <c r="G165" s="178">
        <v>0.15</v>
      </c>
      <c r="H165" s="179">
        <v>22267</v>
      </c>
      <c r="I165" s="179">
        <f t="shared" ref="I165:I167" si="29">H165*G165</f>
        <v>3340.0499999999997</v>
      </c>
      <c r="J165" s="180">
        <v>4061</v>
      </c>
      <c r="K165" s="102"/>
      <c r="L165" s="95">
        <v>1</v>
      </c>
      <c r="M165" s="60"/>
      <c r="N165" s="60"/>
      <c r="O165" s="7"/>
    </row>
    <row r="166" spans="1:26" ht="102" customHeight="1">
      <c r="A166" s="103">
        <v>2</v>
      </c>
      <c r="B166" s="87" t="s">
        <v>316</v>
      </c>
      <c r="C166" s="22" t="s">
        <v>320</v>
      </c>
      <c r="D166" s="15" t="s">
        <v>321</v>
      </c>
      <c r="E166" s="60"/>
      <c r="F166" s="60" t="s">
        <v>322</v>
      </c>
      <c r="G166" s="181">
        <v>0.81</v>
      </c>
      <c r="H166" s="182">
        <v>16829</v>
      </c>
      <c r="I166" s="179">
        <f t="shared" si="29"/>
        <v>13631.490000000002</v>
      </c>
      <c r="J166" s="183">
        <v>11419</v>
      </c>
      <c r="K166" s="149"/>
      <c r="L166" s="91">
        <f t="shared" ref="L166:L167" si="30">J166/I166</f>
        <v>0.83769272471314571</v>
      </c>
      <c r="M166" s="60"/>
      <c r="N166" s="60"/>
      <c r="O166" s="7"/>
    </row>
    <row r="167" spans="1:26" ht="98.25" customHeight="1">
      <c r="A167" s="103">
        <v>3</v>
      </c>
      <c r="B167" s="87" t="s">
        <v>316</v>
      </c>
      <c r="C167" s="15" t="s">
        <v>323</v>
      </c>
      <c r="D167" s="15" t="s">
        <v>324</v>
      </c>
      <c r="E167" s="146"/>
      <c r="F167" s="146" t="s">
        <v>319</v>
      </c>
      <c r="G167" s="181">
        <v>0.81</v>
      </c>
      <c r="H167" s="183">
        <v>3848</v>
      </c>
      <c r="I167" s="179">
        <f t="shared" si="29"/>
        <v>3116.88</v>
      </c>
      <c r="J167" s="182">
        <v>1263</v>
      </c>
      <c r="K167" s="149"/>
      <c r="L167" s="91">
        <f t="shared" si="30"/>
        <v>0.40521290521290521</v>
      </c>
      <c r="M167" s="60"/>
      <c r="N167" s="60"/>
      <c r="O167" s="7"/>
    </row>
    <row r="168" spans="1:26" ht="27.75" customHeight="1">
      <c r="A168" s="84" t="s">
        <v>59</v>
      </c>
      <c r="B168" s="161" t="s">
        <v>325</v>
      </c>
      <c r="C168" s="12"/>
      <c r="D168" s="31"/>
      <c r="E168" s="184"/>
      <c r="F168" s="184"/>
      <c r="G168" s="185"/>
      <c r="H168" s="186"/>
      <c r="I168" s="162"/>
      <c r="J168" s="186"/>
      <c r="K168" s="187">
        <v>0</v>
      </c>
      <c r="L168" s="84"/>
      <c r="M168" s="60"/>
      <c r="N168" s="60"/>
      <c r="O168" s="7"/>
    </row>
    <row r="169" spans="1:26" ht="96.75" customHeight="1">
      <c r="A169" s="87">
        <v>1</v>
      </c>
      <c r="B169" s="87" t="s">
        <v>326</v>
      </c>
      <c r="C169" s="15" t="s">
        <v>327</v>
      </c>
      <c r="D169" s="37" t="s">
        <v>328</v>
      </c>
      <c r="E169" s="146"/>
      <c r="F169" s="146" t="s">
        <v>68</v>
      </c>
      <c r="G169" s="97">
        <v>1</v>
      </c>
      <c r="H169" s="147">
        <v>0</v>
      </c>
      <c r="I169" s="98">
        <f t="shared" ref="I169:I170" si="31">H169*G169</f>
        <v>0</v>
      </c>
      <c r="J169" s="147">
        <v>0</v>
      </c>
      <c r="K169" s="149"/>
      <c r="L169" s="91" t="e">
        <f t="shared" ref="L169:L171" si="32">J169/I169</f>
        <v>#DIV/0!</v>
      </c>
      <c r="M169" s="60"/>
      <c r="N169" s="60"/>
      <c r="O169" s="188"/>
      <c r="P169" s="189"/>
      <c r="Q169" s="189"/>
      <c r="R169" s="189"/>
      <c r="S169" s="189"/>
      <c r="T169" s="189"/>
      <c r="U169" s="189"/>
      <c r="V169" s="189"/>
      <c r="W169" s="189"/>
      <c r="X169" s="189"/>
      <c r="Y169" s="189"/>
      <c r="Z169" s="189"/>
    </row>
    <row r="170" spans="1:26" ht="93.75" customHeight="1">
      <c r="A170" s="103">
        <v>2</v>
      </c>
      <c r="B170" s="87" t="s">
        <v>326</v>
      </c>
      <c r="C170" s="15" t="s">
        <v>329</v>
      </c>
      <c r="D170" s="37" t="s">
        <v>330</v>
      </c>
      <c r="E170" s="146"/>
      <c r="F170" s="146" t="s">
        <v>331</v>
      </c>
      <c r="G170" s="166">
        <v>0.76</v>
      </c>
      <c r="H170" s="167">
        <v>0</v>
      </c>
      <c r="I170" s="98">
        <f t="shared" si="31"/>
        <v>0</v>
      </c>
      <c r="J170" s="167">
        <v>0</v>
      </c>
      <c r="K170" s="149"/>
      <c r="L170" s="91" t="e">
        <f t="shared" si="32"/>
        <v>#DIV/0!</v>
      </c>
      <c r="M170" s="60"/>
      <c r="N170" s="60"/>
      <c r="O170" s="7"/>
    </row>
    <row r="171" spans="1:26" ht="77.25" customHeight="1">
      <c r="A171" s="107">
        <v>3</v>
      </c>
      <c r="B171" s="87" t="s">
        <v>326</v>
      </c>
      <c r="C171" s="15" t="s">
        <v>332</v>
      </c>
      <c r="D171" s="37" t="s">
        <v>333</v>
      </c>
      <c r="E171" s="146"/>
      <c r="F171" s="146" t="s">
        <v>334</v>
      </c>
      <c r="G171" s="98" t="s">
        <v>335</v>
      </c>
      <c r="H171" s="147">
        <v>0</v>
      </c>
      <c r="I171" s="98"/>
      <c r="J171" s="147">
        <v>0</v>
      </c>
      <c r="K171" s="149"/>
      <c r="L171" s="91" t="e">
        <f t="shared" si="32"/>
        <v>#DIV/0!</v>
      </c>
      <c r="M171" s="60"/>
      <c r="N171" s="60"/>
      <c r="O171" s="7"/>
    </row>
    <row r="172" spans="1:26" ht="33.75" customHeight="1">
      <c r="A172" s="190" t="s">
        <v>69</v>
      </c>
      <c r="B172" s="190" t="s">
        <v>336</v>
      </c>
      <c r="C172" s="38"/>
      <c r="D172" s="38"/>
      <c r="E172" s="38"/>
      <c r="F172" s="38"/>
      <c r="G172" s="38"/>
      <c r="H172" s="38"/>
      <c r="I172" s="38"/>
      <c r="J172" s="38"/>
      <c r="K172" s="191">
        <f>(L173+L174)/2</f>
        <v>1</v>
      </c>
      <c r="L172" s="38"/>
      <c r="M172" s="192"/>
      <c r="N172" s="193"/>
      <c r="O172" s="7"/>
    </row>
    <row r="173" spans="1:26" ht="126" customHeight="1">
      <c r="A173" s="60">
        <v>1</v>
      </c>
      <c r="B173" s="15" t="s">
        <v>336</v>
      </c>
      <c r="C173" s="15" t="s">
        <v>337</v>
      </c>
      <c r="D173" s="15" t="s">
        <v>338</v>
      </c>
      <c r="E173" s="60"/>
      <c r="F173" s="60" t="s">
        <v>446</v>
      </c>
      <c r="G173" s="91">
        <v>0.85</v>
      </c>
      <c r="H173" s="120">
        <v>23</v>
      </c>
      <c r="I173" s="93">
        <f t="shared" ref="I173:I174" si="33">H173*G173</f>
        <v>19.55</v>
      </c>
      <c r="J173" s="120">
        <v>23</v>
      </c>
      <c r="K173" s="94"/>
      <c r="L173" s="95">
        <v>1</v>
      </c>
      <c r="M173" s="60"/>
      <c r="N173" s="60"/>
      <c r="O173" s="194"/>
      <c r="P173" s="189"/>
      <c r="Q173" s="189"/>
      <c r="R173" s="189"/>
      <c r="S173" s="189"/>
      <c r="T173" s="189"/>
      <c r="U173" s="189"/>
      <c r="V173" s="189"/>
      <c r="W173" s="189"/>
      <c r="X173" s="189"/>
      <c r="Y173" s="189"/>
      <c r="Z173" s="189"/>
    </row>
    <row r="174" spans="1:26" ht="111" customHeight="1">
      <c r="A174" s="429">
        <v>2</v>
      </c>
      <c r="B174" s="422" t="s">
        <v>339</v>
      </c>
      <c r="C174" s="418" t="s">
        <v>340</v>
      </c>
      <c r="D174" s="15" t="s">
        <v>341</v>
      </c>
      <c r="E174" s="429"/>
      <c r="F174" s="429" t="s">
        <v>447</v>
      </c>
      <c r="G174" s="432">
        <v>1</v>
      </c>
      <c r="H174" s="439">
        <v>23</v>
      </c>
      <c r="I174" s="439">
        <f t="shared" si="33"/>
        <v>23</v>
      </c>
      <c r="J174" s="439">
        <v>23</v>
      </c>
      <c r="K174" s="434"/>
      <c r="L174" s="432">
        <f>J174/I174</f>
        <v>1</v>
      </c>
      <c r="M174" s="60"/>
      <c r="N174" s="60"/>
      <c r="O174" s="194"/>
      <c r="P174" s="189"/>
      <c r="Q174" s="189"/>
      <c r="R174" s="189"/>
      <c r="S174" s="189"/>
      <c r="T174" s="189"/>
      <c r="U174" s="189"/>
      <c r="V174" s="189"/>
      <c r="W174" s="189"/>
      <c r="X174" s="189"/>
      <c r="Y174" s="189"/>
      <c r="Z174" s="189"/>
    </row>
    <row r="175" spans="1:26" ht="105.75" customHeight="1">
      <c r="A175" s="411"/>
      <c r="B175" s="411"/>
      <c r="C175" s="411"/>
      <c r="D175" s="15" t="s">
        <v>342</v>
      </c>
      <c r="E175" s="411"/>
      <c r="F175" s="411"/>
      <c r="G175" s="411"/>
      <c r="H175" s="411"/>
      <c r="I175" s="411"/>
      <c r="J175" s="411"/>
      <c r="K175" s="411"/>
      <c r="L175" s="411"/>
      <c r="M175" s="60"/>
      <c r="N175" s="60"/>
      <c r="O175" s="188"/>
      <c r="P175" s="189"/>
      <c r="Q175" s="189"/>
      <c r="R175" s="189"/>
      <c r="S175" s="189"/>
      <c r="T175" s="189"/>
      <c r="U175" s="189"/>
      <c r="V175" s="189"/>
      <c r="W175" s="189"/>
      <c r="X175" s="189"/>
      <c r="Y175" s="189"/>
      <c r="Z175" s="189"/>
    </row>
    <row r="176" spans="1:26" ht="90" customHeight="1">
      <c r="A176" s="408"/>
      <c r="B176" s="408"/>
      <c r="C176" s="408"/>
      <c r="D176" s="15" t="s">
        <v>343</v>
      </c>
      <c r="E176" s="408"/>
      <c r="F176" s="408"/>
      <c r="G176" s="408"/>
      <c r="H176" s="408"/>
      <c r="I176" s="408"/>
      <c r="J176" s="408"/>
      <c r="K176" s="408"/>
      <c r="L176" s="408"/>
      <c r="M176" s="60"/>
      <c r="N176" s="60"/>
      <c r="O176" s="188"/>
      <c r="P176" s="189"/>
      <c r="Q176" s="189"/>
      <c r="R176" s="189"/>
      <c r="S176" s="189"/>
      <c r="T176" s="189"/>
      <c r="U176" s="189"/>
      <c r="V176" s="189"/>
      <c r="W176" s="189"/>
      <c r="X176" s="189"/>
      <c r="Y176" s="189"/>
      <c r="Z176" s="189"/>
    </row>
    <row r="177" spans="1:26" ht="24.75" customHeight="1">
      <c r="A177" s="39" t="s">
        <v>161</v>
      </c>
      <c r="B177" s="39" t="s">
        <v>344</v>
      </c>
      <c r="C177" s="29"/>
      <c r="D177" s="29"/>
      <c r="E177" s="29"/>
      <c r="F177" s="29"/>
      <c r="G177" s="29"/>
      <c r="H177" s="29"/>
      <c r="I177" s="29"/>
      <c r="J177" s="29"/>
      <c r="K177" s="145">
        <f>(L178+L179)/2</f>
        <v>0.95833333333333326</v>
      </c>
      <c r="L177" s="29"/>
      <c r="M177" s="195"/>
      <c r="N177" s="196"/>
      <c r="O177" s="188"/>
      <c r="P177" s="189"/>
      <c r="Q177" s="189"/>
      <c r="R177" s="189"/>
      <c r="S177" s="189"/>
      <c r="T177" s="189"/>
      <c r="U177" s="189"/>
      <c r="V177" s="189"/>
      <c r="W177" s="189"/>
      <c r="X177" s="189"/>
      <c r="Y177" s="189"/>
      <c r="Z177" s="189"/>
    </row>
    <row r="178" spans="1:26" ht="73.5" customHeight="1">
      <c r="A178" s="87">
        <v>1</v>
      </c>
      <c r="B178" s="60" t="s">
        <v>344</v>
      </c>
      <c r="C178" s="15" t="s">
        <v>345</v>
      </c>
      <c r="D178" s="15" t="s">
        <v>346</v>
      </c>
      <c r="E178" s="60"/>
      <c r="F178" s="60" t="s">
        <v>267</v>
      </c>
      <c r="G178" s="91">
        <v>1</v>
      </c>
      <c r="H178" s="92">
        <v>12</v>
      </c>
      <c r="I178" s="92">
        <f t="shared" ref="I178:I179" si="34">H178*G178</f>
        <v>12</v>
      </c>
      <c r="J178" s="92">
        <v>11</v>
      </c>
      <c r="K178" s="94"/>
      <c r="L178" s="91">
        <f t="shared" ref="L178:L179" si="35">J178/I178</f>
        <v>0.91666666666666663</v>
      </c>
      <c r="M178" s="60"/>
      <c r="N178" s="60"/>
      <c r="O178" s="194"/>
      <c r="P178" s="189"/>
      <c r="Q178" s="189"/>
      <c r="R178" s="189"/>
      <c r="S178" s="189"/>
      <c r="T178" s="189"/>
      <c r="U178" s="189"/>
      <c r="V178" s="189"/>
      <c r="W178" s="189"/>
      <c r="X178" s="189"/>
      <c r="Y178" s="189"/>
      <c r="Z178" s="189"/>
    </row>
    <row r="179" spans="1:26" ht="87" customHeight="1">
      <c r="A179" s="436">
        <v>2</v>
      </c>
      <c r="B179" s="429" t="s">
        <v>344</v>
      </c>
      <c r="C179" s="418" t="s">
        <v>347</v>
      </c>
      <c r="D179" s="15" t="s">
        <v>448</v>
      </c>
      <c r="E179" s="429"/>
      <c r="F179" s="418" t="s">
        <v>348</v>
      </c>
      <c r="G179" s="432">
        <v>1</v>
      </c>
      <c r="H179" s="433">
        <v>12</v>
      </c>
      <c r="I179" s="433">
        <f t="shared" si="34"/>
        <v>12</v>
      </c>
      <c r="J179" s="433">
        <v>12</v>
      </c>
      <c r="K179" s="434"/>
      <c r="L179" s="432">
        <f t="shared" si="35"/>
        <v>1</v>
      </c>
      <c r="M179" s="429"/>
      <c r="N179" s="429"/>
      <c r="O179" s="194"/>
      <c r="P179" s="189"/>
      <c r="Q179" s="189"/>
      <c r="R179" s="189"/>
      <c r="S179" s="189"/>
      <c r="T179" s="189"/>
      <c r="U179" s="189"/>
      <c r="V179" s="189"/>
      <c r="W179" s="189"/>
      <c r="X179" s="189"/>
      <c r="Y179" s="189"/>
      <c r="Z179" s="189"/>
    </row>
    <row r="180" spans="1:26" ht="37.5" customHeight="1">
      <c r="A180" s="411"/>
      <c r="B180" s="411"/>
      <c r="C180" s="411"/>
      <c r="D180" s="15" t="s">
        <v>349</v>
      </c>
      <c r="E180" s="411"/>
      <c r="F180" s="411"/>
      <c r="G180" s="411"/>
      <c r="H180" s="411"/>
      <c r="I180" s="411"/>
      <c r="J180" s="411"/>
      <c r="K180" s="411"/>
      <c r="L180" s="411"/>
      <c r="M180" s="411"/>
      <c r="N180" s="411"/>
      <c r="O180" s="188"/>
      <c r="P180" s="189"/>
      <c r="Q180" s="189"/>
      <c r="R180" s="189"/>
      <c r="S180" s="189"/>
      <c r="T180" s="189"/>
      <c r="U180" s="189"/>
      <c r="V180" s="189"/>
      <c r="W180" s="189"/>
      <c r="X180" s="189"/>
      <c r="Y180" s="189"/>
      <c r="Z180" s="189"/>
    </row>
    <row r="181" spans="1:26" ht="51.75" customHeight="1">
      <c r="A181" s="408"/>
      <c r="B181" s="408"/>
      <c r="C181" s="408"/>
      <c r="D181" s="15" t="s">
        <v>350</v>
      </c>
      <c r="E181" s="408"/>
      <c r="F181" s="408"/>
      <c r="G181" s="408"/>
      <c r="H181" s="408"/>
      <c r="I181" s="408"/>
      <c r="J181" s="408"/>
      <c r="K181" s="408"/>
      <c r="L181" s="408"/>
      <c r="M181" s="408"/>
      <c r="N181" s="408"/>
      <c r="O181" s="188"/>
      <c r="P181" s="189"/>
      <c r="Q181" s="189"/>
      <c r="R181" s="189"/>
      <c r="S181" s="189"/>
      <c r="T181" s="189"/>
      <c r="U181" s="189"/>
      <c r="V181" s="189"/>
      <c r="W181" s="189"/>
      <c r="X181" s="189"/>
      <c r="Y181" s="189"/>
      <c r="Z181" s="189"/>
    </row>
    <row r="182" spans="1:26" ht="28.5" customHeight="1">
      <c r="A182" s="197" t="s">
        <v>351</v>
      </c>
      <c r="B182" s="198"/>
      <c r="C182" s="198"/>
      <c r="D182" s="198"/>
      <c r="E182" s="198"/>
      <c r="F182" s="198"/>
      <c r="G182" s="198"/>
      <c r="H182" s="198"/>
      <c r="I182" s="198"/>
      <c r="J182" s="198"/>
      <c r="K182" s="199">
        <f>SUM(L183:L190)/8</f>
        <v>1</v>
      </c>
      <c r="L182" s="198"/>
      <c r="M182" s="200"/>
      <c r="N182" s="200"/>
      <c r="O182" s="188"/>
      <c r="P182" s="189"/>
      <c r="Q182" s="189"/>
      <c r="R182" s="189"/>
      <c r="S182" s="189"/>
      <c r="T182" s="189"/>
      <c r="U182" s="189"/>
      <c r="V182" s="189"/>
      <c r="W182" s="189"/>
      <c r="X182" s="189"/>
      <c r="Y182" s="189"/>
      <c r="Z182" s="189"/>
    </row>
    <row r="183" spans="1:26" ht="98.25" customHeight="1">
      <c r="A183" s="103">
        <v>1</v>
      </c>
      <c r="B183" s="21" t="s">
        <v>351</v>
      </c>
      <c r="C183" s="22" t="s">
        <v>352</v>
      </c>
      <c r="D183" s="22" t="s">
        <v>353</v>
      </c>
      <c r="E183" s="201"/>
      <c r="F183" s="201" t="s">
        <v>68</v>
      </c>
      <c r="G183" s="97">
        <v>1</v>
      </c>
      <c r="H183" s="148">
        <v>16224</v>
      </c>
      <c r="I183" s="98">
        <f t="shared" ref="I183:I191" si="36">H183*G183</f>
        <v>16224</v>
      </c>
      <c r="J183" s="167">
        <v>16224</v>
      </c>
      <c r="K183" s="149"/>
      <c r="L183" s="133">
        <v>1</v>
      </c>
      <c r="M183" s="200"/>
      <c r="N183" s="200"/>
      <c r="O183" s="194"/>
      <c r="P183" s="189"/>
      <c r="Q183" s="189"/>
      <c r="R183" s="189"/>
      <c r="S183" s="189"/>
      <c r="T183" s="189"/>
      <c r="U183" s="189"/>
      <c r="V183" s="189"/>
      <c r="W183" s="189"/>
      <c r="X183" s="189"/>
      <c r="Y183" s="189"/>
      <c r="Z183" s="189"/>
    </row>
    <row r="184" spans="1:26" ht="110.25" customHeight="1">
      <c r="A184" s="103">
        <v>2</v>
      </c>
      <c r="B184" s="21" t="s">
        <v>351</v>
      </c>
      <c r="C184" s="15" t="s">
        <v>354</v>
      </c>
      <c r="D184" s="15" t="s">
        <v>355</v>
      </c>
      <c r="E184" s="60"/>
      <c r="F184" s="60" t="s">
        <v>21</v>
      </c>
      <c r="G184" s="202">
        <v>0.8</v>
      </c>
      <c r="H184" s="203">
        <v>21</v>
      </c>
      <c r="I184" s="98">
        <f t="shared" si="36"/>
        <v>16.8</v>
      </c>
      <c r="J184" s="204">
        <v>17</v>
      </c>
      <c r="K184" s="205"/>
      <c r="L184" s="133">
        <v>1</v>
      </c>
      <c r="M184" s="200"/>
      <c r="N184" s="200"/>
      <c r="O184" s="194"/>
      <c r="P184" s="189"/>
      <c r="Q184" s="189"/>
      <c r="R184" s="189"/>
      <c r="S184" s="189"/>
      <c r="T184" s="189"/>
      <c r="U184" s="189"/>
      <c r="V184" s="189"/>
      <c r="W184" s="189"/>
      <c r="X184" s="189"/>
      <c r="Y184" s="189"/>
      <c r="Z184" s="189"/>
    </row>
    <row r="185" spans="1:26" ht="97.5" customHeight="1">
      <c r="A185" s="103">
        <v>3</v>
      </c>
      <c r="B185" s="21" t="s">
        <v>351</v>
      </c>
      <c r="C185" s="22" t="s">
        <v>356</v>
      </c>
      <c r="D185" s="22" t="s">
        <v>357</v>
      </c>
      <c r="E185" s="60"/>
      <c r="F185" s="60" t="s">
        <v>21</v>
      </c>
      <c r="G185" s="97">
        <v>1</v>
      </c>
      <c r="H185" s="147">
        <v>15</v>
      </c>
      <c r="I185" s="98">
        <f t="shared" si="36"/>
        <v>15</v>
      </c>
      <c r="J185" s="147">
        <v>15</v>
      </c>
      <c r="K185" s="149"/>
      <c r="L185" s="97">
        <f>J185/I185</f>
        <v>1</v>
      </c>
      <c r="M185" s="200"/>
      <c r="N185" s="200"/>
      <c r="O185" s="194"/>
      <c r="P185" s="189"/>
      <c r="Q185" s="189"/>
      <c r="R185" s="189"/>
      <c r="S185" s="189"/>
      <c r="T185" s="189"/>
      <c r="U185" s="189"/>
      <c r="V185" s="189"/>
      <c r="W185" s="189"/>
      <c r="X185" s="189"/>
      <c r="Y185" s="189"/>
      <c r="Z185" s="189"/>
    </row>
    <row r="186" spans="1:26" ht="91.5" customHeight="1">
      <c r="A186" s="103">
        <v>4</v>
      </c>
      <c r="B186" s="21" t="s">
        <v>351</v>
      </c>
      <c r="C186" s="15" t="s">
        <v>358</v>
      </c>
      <c r="D186" s="22" t="s">
        <v>359</v>
      </c>
      <c r="E186" s="60"/>
      <c r="F186" s="60" t="s">
        <v>21</v>
      </c>
      <c r="G186" s="97">
        <v>1</v>
      </c>
      <c r="H186" s="147">
        <v>15</v>
      </c>
      <c r="I186" s="98">
        <f t="shared" si="36"/>
        <v>15</v>
      </c>
      <c r="J186" s="206">
        <v>15</v>
      </c>
      <c r="K186" s="149"/>
      <c r="L186" s="133">
        <v>1</v>
      </c>
      <c r="M186" s="200"/>
      <c r="N186" s="200"/>
      <c r="O186" s="194"/>
      <c r="P186" s="189"/>
      <c r="Q186" s="189"/>
      <c r="R186" s="189"/>
      <c r="S186" s="189"/>
      <c r="T186" s="189"/>
      <c r="U186" s="189"/>
      <c r="V186" s="189"/>
      <c r="W186" s="189"/>
      <c r="X186" s="189"/>
      <c r="Y186" s="189"/>
      <c r="Z186" s="189"/>
    </row>
    <row r="187" spans="1:26" ht="93" customHeight="1">
      <c r="A187" s="103">
        <v>5</v>
      </c>
      <c r="B187" s="21" t="s">
        <v>351</v>
      </c>
      <c r="C187" s="15" t="s">
        <v>360</v>
      </c>
      <c r="D187" s="22" t="s">
        <v>361</v>
      </c>
      <c r="E187" s="60"/>
      <c r="F187" s="60" t="s">
        <v>21</v>
      </c>
      <c r="G187" s="97">
        <v>1</v>
      </c>
      <c r="H187" s="147">
        <v>30</v>
      </c>
      <c r="I187" s="98">
        <f t="shared" si="36"/>
        <v>30</v>
      </c>
      <c r="J187" s="206">
        <v>30</v>
      </c>
      <c r="K187" s="149"/>
      <c r="L187" s="133">
        <v>1</v>
      </c>
      <c r="M187" s="200"/>
      <c r="N187" s="200"/>
      <c r="O187" s="194"/>
      <c r="P187" s="189"/>
      <c r="Q187" s="189"/>
      <c r="R187" s="189"/>
      <c r="S187" s="189"/>
      <c r="T187" s="189"/>
      <c r="U187" s="189"/>
      <c r="V187" s="189"/>
      <c r="W187" s="189"/>
      <c r="X187" s="189"/>
      <c r="Y187" s="189"/>
      <c r="Z187" s="189"/>
    </row>
    <row r="188" spans="1:26" ht="90" customHeight="1">
      <c r="A188" s="103">
        <v>6</v>
      </c>
      <c r="B188" s="21" t="s">
        <v>351</v>
      </c>
      <c r="C188" s="15" t="s">
        <v>362</v>
      </c>
      <c r="D188" s="40" t="s">
        <v>363</v>
      </c>
      <c r="E188" s="60"/>
      <c r="F188" s="60" t="s">
        <v>21</v>
      </c>
      <c r="G188" s="97">
        <v>1</v>
      </c>
      <c r="H188" s="147">
        <v>5</v>
      </c>
      <c r="I188" s="98">
        <f t="shared" si="36"/>
        <v>5</v>
      </c>
      <c r="J188" s="147">
        <v>5</v>
      </c>
      <c r="K188" s="149"/>
      <c r="L188" s="97">
        <f>J188/I188</f>
        <v>1</v>
      </c>
      <c r="M188" s="200"/>
      <c r="N188" s="200"/>
      <c r="O188" s="194"/>
      <c r="P188" s="189"/>
      <c r="Q188" s="189"/>
      <c r="R188" s="189"/>
      <c r="S188" s="189"/>
      <c r="T188" s="189"/>
      <c r="U188" s="189"/>
      <c r="V188" s="189"/>
      <c r="W188" s="189"/>
      <c r="X188" s="189"/>
      <c r="Y188" s="189"/>
      <c r="Z188" s="189"/>
    </row>
    <row r="189" spans="1:26" ht="93.75" customHeight="1">
      <c r="A189" s="103">
        <v>7</v>
      </c>
      <c r="B189" s="21" t="s">
        <v>351</v>
      </c>
      <c r="C189" s="15" t="s">
        <v>364</v>
      </c>
      <c r="D189" s="22" t="s">
        <v>365</v>
      </c>
      <c r="E189" s="60"/>
      <c r="F189" s="60" t="s">
        <v>289</v>
      </c>
      <c r="G189" s="80">
        <v>0.25</v>
      </c>
      <c r="H189" s="153">
        <v>45</v>
      </c>
      <c r="I189" s="98">
        <f t="shared" si="36"/>
        <v>11.25</v>
      </c>
      <c r="J189" s="207">
        <v>11</v>
      </c>
      <c r="K189" s="152"/>
      <c r="L189" s="133">
        <v>1</v>
      </c>
      <c r="M189" s="200"/>
      <c r="N189" s="200"/>
      <c r="O189" s="194"/>
      <c r="P189" s="189"/>
      <c r="Q189" s="189"/>
      <c r="R189" s="189"/>
      <c r="S189" s="189"/>
      <c r="T189" s="189"/>
      <c r="U189" s="189"/>
      <c r="V189" s="189"/>
      <c r="W189" s="189"/>
      <c r="X189" s="189"/>
      <c r="Y189" s="189"/>
      <c r="Z189" s="189"/>
    </row>
    <row r="190" spans="1:26" ht="97.5" customHeight="1">
      <c r="A190" s="103">
        <v>8</v>
      </c>
      <c r="B190" s="21" t="s">
        <v>351</v>
      </c>
      <c r="C190" s="18" t="s">
        <v>366</v>
      </c>
      <c r="D190" s="15" t="s">
        <v>367</v>
      </c>
      <c r="E190" s="60"/>
      <c r="F190" s="60" t="s">
        <v>27</v>
      </c>
      <c r="G190" s="80">
        <v>0.25</v>
      </c>
      <c r="H190" s="153">
        <v>2</v>
      </c>
      <c r="I190" s="98">
        <f t="shared" si="36"/>
        <v>0.5</v>
      </c>
      <c r="J190" s="208">
        <v>2</v>
      </c>
      <c r="K190" s="152"/>
      <c r="L190" s="133">
        <v>1</v>
      </c>
      <c r="M190" s="200"/>
      <c r="N190" s="200"/>
      <c r="O190" s="194"/>
      <c r="P190" s="189"/>
      <c r="Q190" s="189"/>
      <c r="R190" s="189"/>
      <c r="S190" s="189"/>
      <c r="T190" s="189"/>
      <c r="U190" s="189"/>
      <c r="V190" s="189"/>
      <c r="W190" s="189"/>
      <c r="X190" s="189"/>
      <c r="Y190" s="189"/>
      <c r="Z190" s="189"/>
    </row>
    <row r="191" spans="1:26" ht="125.25" customHeight="1">
      <c r="A191" s="107">
        <v>9</v>
      </c>
      <c r="B191" s="21" t="s">
        <v>351</v>
      </c>
      <c r="C191" s="40" t="s">
        <v>368</v>
      </c>
      <c r="D191" s="22" t="s">
        <v>369</v>
      </c>
      <c r="E191" s="60"/>
      <c r="F191" s="60" t="s">
        <v>319</v>
      </c>
      <c r="G191" s="80">
        <v>0.1</v>
      </c>
      <c r="H191" s="151">
        <v>0</v>
      </c>
      <c r="I191" s="98">
        <f t="shared" si="36"/>
        <v>0</v>
      </c>
      <c r="J191" s="208">
        <v>1624</v>
      </c>
      <c r="K191" s="152"/>
      <c r="L191" s="133">
        <v>0</v>
      </c>
      <c r="M191" s="200"/>
      <c r="N191" s="200"/>
      <c r="O191" s="194"/>
      <c r="P191" s="189"/>
      <c r="Q191" s="189"/>
      <c r="R191" s="189"/>
      <c r="S191" s="189"/>
      <c r="T191" s="189"/>
      <c r="U191" s="189"/>
      <c r="V191" s="189"/>
      <c r="W191" s="189"/>
      <c r="X191" s="189"/>
      <c r="Y191" s="189"/>
      <c r="Z191" s="189"/>
    </row>
    <row r="192" spans="1:26" ht="29.25" customHeight="1">
      <c r="A192" s="424" t="s">
        <v>370</v>
      </c>
      <c r="B192" s="413"/>
      <c r="C192" s="41"/>
      <c r="D192" s="42"/>
      <c r="E192" s="209"/>
      <c r="F192" s="209"/>
      <c r="G192" s="210"/>
      <c r="H192" s="211"/>
      <c r="I192" s="212"/>
      <c r="J192" s="211"/>
      <c r="K192" s="213">
        <f>(L193+L197+L198+L199+L200)/5</f>
        <v>0.94590975901667773</v>
      </c>
      <c r="L192" s="210"/>
      <c r="O192" s="7"/>
    </row>
    <row r="193" spans="1:15" ht="190.5" customHeight="1">
      <c r="A193" s="87">
        <v>1</v>
      </c>
      <c r="B193" s="437" t="s">
        <v>370</v>
      </c>
      <c r="C193" s="425" t="s">
        <v>371</v>
      </c>
      <c r="D193" s="43" t="s">
        <v>372</v>
      </c>
      <c r="E193" s="440"/>
      <c r="F193" s="214" t="s">
        <v>373</v>
      </c>
      <c r="G193" s="441">
        <v>0.9</v>
      </c>
      <c r="H193" s="215">
        <v>40</v>
      </c>
      <c r="I193" s="216">
        <f>H193*G193</f>
        <v>36</v>
      </c>
      <c r="J193" s="439">
        <v>35</v>
      </c>
      <c r="K193" s="442"/>
      <c r="L193" s="440">
        <f>J193/I193</f>
        <v>0.97222222222222221</v>
      </c>
      <c r="O193" s="7"/>
    </row>
    <row r="194" spans="1:15" ht="303.75" customHeight="1">
      <c r="A194" s="103"/>
      <c r="B194" s="411"/>
      <c r="C194" s="423"/>
      <c r="D194" s="43" t="s">
        <v>374</v>
      </c>
      <c r="E194" s="411"/>
      <c r="F194" s="217"/>
      <c r="G194" s="411"/>
      <c r="H194" s="443"/>
      <c r="I194" s="444"/>
      <c r="J194" s="411"/>
      <c r="K194" s="411"/>
      <c r="L194" s="411"/>
      <c r="O194" s="7"/>
    </row>
    <row r="195" spans="1:15" ht="148.5" customHeight="1">
      <c r="A195" s="103"/>
      <c r="B195" s="218"/>
      <c r="C195" s="44"/>
      <c r="D195" s="43" t="s">
        <v>375</v>
      </c>
      <c r="E195" s="408"/>
      <c r="F195" s="219"/>
      <c r="G195" s="408"/>
      <c r="H195" s="408"/>
      <c r="I195" s="408"/>
      <c r="J195" s="408"/>
      <c r="K195" s="408"/>
      <c r="L195" s="408"/>
      <c r="O195" s="7"/>
    </row>
    <row r="196" spans="1:15" ht="135.75" customHeight="1">
      <c r="A196" s="220" t="s">
        <v>376</v>
      </c>
      <c r="B196" s="221" t="s">
        <v>370</v>
      </c>
      <c r="C196" s="44" t="s">
        <v>377</v>
      </c>
      <c r="D196" s="43" t="s">
        <v>378</v>
      </c>
      <c r="E196" s="222"/>
      <c r="F196" s="219" t="s">
        <v>379</v>
      </c>
      <c r="G196" s="223">
        <v>1</v>
      </c>
      <c r="H196" s="224">
        <v>5</v>
      </c>
      <c r="I196" s="225">
        <v>5</v>
      </c>
      <c r="J196" s="224">
        <v>5</v>
      </c>
      <c r="K196" s="226"/>
      <c r="L196" s="97">
        <f t="shared" ref="L196:L199" si="37">J196/I196</f>
        <v>1</v>
      </c>
      <c r="O196" s="7"/>
    </row>
    <row r="197" spans="1:15" ht="207.75" customHeight="1">
      <c r="A197" s="103">
        <v>3</v>
      </c>
      <c r="B197" s="227" t="s">
        <v>370</v>
      </c>
      <c r="C197" s="43" t="s">
        <v>380</v>
      </c>
      <c r="D197" s="43" t="s">
        <v>449</v>
      </c>
      <c r="E197" s="146"/>
      <c r="F197" s="146" t="s">
        <v>381</v>
      </c>
      <c r="G197" s="169">
        <v>1</v>
      </c>
      <c r="H197" s="82">
        <v>1367</v>
      </c>
      <c r="I197" s="98">
        <f>H197*G197</f>
        <v>1367</v>
      </c>
      <c r="J197" s="82">
        <v>1192</v>
      </c>
      <c r="K197" s="112"/>
      <c r="L197" s="97">
        <f t="shared" si="37"/>
        <v>0.87198244330651065</v>
      </c>
      <c r="O197" s="7"/>
    </row>
    <row r="198" spans="1:15" ht="165.75" customHeight="1">
      <c r="A198" s="103">
        <v>4</v>
      </c>
      <c r="B198" s="227" t="s">
        <v>370</v>
      </c>
      <c r="C198" s="43" t="s">
        <v>382</v>
      </c>
      <c r="D198" s="43" t="s">
        <v>383</v>
      </c>
      <c r="E198" s="146"/>
      <c r="F198" s="146" t="s">
        <v>381</v>
      </c>
      <c r="G198" s="169">
        <v>1</v>
      </c>
      <c r="H198" s="82">
        <v>1300</v>
      </c>
      <c r="I198" s="98">
        <f>G198*H198</f>
        <v>1300</v>
      </c>
      <c r="J198" s="82">
        <v>1192</v>
      </c>
      <c r="K198" s="112"/>
      <c r="L198" s="97">
        <f t="shared" si="37"/>
        <v>0.91692307692307695</v>
      </c>
      <c r="O198" s="7"/>
    </row>
    <row r="199" spans="1:15" ht="98.25" customHeight="1">
      <c r="A199" s="103">
        <v>5</v>
      </c>
      <c r="B199" s="227" t="s">
        <v>370</v>
      </c>
      <c r="C199" s="40" t="s">
        <v>384</v>
      </c>
      <c r="D199" s="40" t="s">
        <v>385</v>
      </c>
      <c r="E199" s="146"/>
      <c r="F199" s="146" t="s">
        <v>373</v>
      </c>
      <c r="G199" s="169">
        <v>0.95</v>
      </c>
      <c r="H199" s="81">
        <v>250</v>
      </c>
      <c r="I199" s="98">
        <f t="shared" ref="I199:I200" si="38">H199*G199</f>
        <v>237.5</v>
      </c>
      <c r="J199" s="130">
        <v>230</v>
      </c>
      <c r="K199" s="112"/>
      <c r="L199" s="97">
        <f t="shared" si="37"/>
        <v>0.96842105263157896</v>
      </c>
      <c r="O199" s="7"/>
    </row>
    <row r="200" spans="1:15" ht="100.5" customHeight="1">
      <c r="A200" s="107">
        <v>6</v>
      </c>
      <c r="B200" s="227" t="s">
        <v>370</v>
      </c>
      <c r="C200" s="40" t="s">
        <v>386</v>
      </c>
      <c r="D200" s="40" t="s">
        <v>387</v>
      </c>
      <c r="E200" s="146"/>
      <c r="F200" s="146" t="s">
        <v>68</v>
      </c>
      <c r="G200" s="169">
        <v>0.65</v>
      </c>
      <c r="H200" s="82">
        <v>102</v>
      </c>
      <c r="I200" s="98">
        <f t="shared" si="38"/>
        <v>66.3</v>
      </c>
      <c r="J200" s="82">
        <v>100</v>
      </c>
      <c r="K200" s="112"/>
      <c r="L200" s="133">
        <v>1</v>
      </c>
      <c r="O200" s="7"/>
    </row>
    <row r="201" spans="1:15" ht="31.5" customHeight="1">
      <c r="A201" s="426" t="s">
        <v>388</v>
      </c>
      <c r="B201" s="413"/>
      <c r="C201" s="41"/>
      <c r="D201" s="228"/>
      <c r="E201" s="209"/>
      <c r="F201" s="209"/>
      <c r="G201" s="209"/>
      <c r="H201" s="211"/>
      <c r="I201" s="211"/>
      <c r="J201" s="211"/>
      <c r="K201" s="213">
        <f>L202</f>
        <v>1.0000218427607441</v>
      </c>
      <c r="L201" s="209"/>
      <c r="O201" s="7"/>
    </row>
    <row r="202" spans="1:15" ht="112.5" customHeight="1">
      <c r="A202" s="60">
        <v>1</v>
      </c>
      <c r="B202" s="229" t="s">
        <v>388</v>
      </c>
      <c r="C202" s="22" t="s">
        <v>389</v>
      </c>
      <c r="D202" s="37" t="s">
        <v>390</v>
      </c>
      <c r="E202" s="146"/>
      <c r="F202" s="146" t="s">
        <v>68</v>
      </c>
      <c r="G202" s="97">
        <v>0.81</v>
      </c>
      <c r="H202" s="148">
        <v>16391</v>
      </c>
      <c r="I202" s="98">
        <f>H202*G202</f>
        <v>13276.710000000001</v>
      </c>
      <c r="J202" s="167">
        <v>13277</v>
      </c>
      <c r="K202" s="149"/>
      <c r="L202" s="97">
        <f>J202/I202</f>
        <v>1.0000218427607441</v>
      </c>
      <c r="O202" s="7"/>
    </row>
    <row r="203" spans="1:15" ht="34.5" customHeight="1">
      <c r="A203" s="230" t="s">
        <v>391</v>
      </c>
      <c r="B203" s="231"/>
      <c r="C203" s="231"/>
      <c r="D203" s="231"/>
      <c r="E203" s="231"/>
      <c r="F203" s="231"/>
      <c r="G203" s="231"/>
      <c r="H203" s="231"/>
      <c r="I203" s="231"/>
      <c r="J203" s="231"/>
      <c r="K203" s="232">
        <f>(K7+K147+K163+K182+K192+K201)/6</f>
        <v>0.93993405929400609</v>
      </c>
      <c r="L203" s="231"/>
      <c r="O203" s="7"/>
    </row>
    <row r="204" spans="1:15" ht="15.75" customHeight="1">
      <c r="O204" s="7"/>
    </row>
    <row r="205" spans="1:15" ht="15.75" customHeight="1">
      <c r="O205" s="7"/>
    </row>
    <row r="206" spans="1:15" ht="15.75" customHeight="1">
      <c r="O206" s="7"/>
    </row>
    <row r="207" spans="1:15" ht="15.75" customHeight="1">
      <c r="O207" s="7"/>
    </row>
    <row r="208" spans="1:15" ht="15.75" customHeight="1">
      <c r="O208" s="7"/>
    </row>
    <row r="209" spans="15:15" ht="15.75" customHeight="1">
      <c r="O209" s="7"/>
    </row>
    <row r="210" spans="15:15" ht="15.75" customHeight="1">
      <c r="O210" s="7"/>
    </row>
    <row r="211" spans="15:15" ht="15.75" customHeight="1">
      <c r="O211" s="7"/>
    </row>
    <row r="212" spans="15:15" ht="15.75" customHeight="1">
      <c r="O212" s="7"/>
    </row>
    <row r="213" spans="15:15" ht="15.75" customHeight="1">
      <c r="O213" s="7"/>
    </row>
    <row r="214" spans="15:15" ht="15.75" customHeight="1">
      <c r="O214" s="7"/>
    </row>
    <row r="215" spans="15:15" ht="15.75" customHeight="1">
      <c r="O215" s="7"/>
    </row>
    <row r="216" spans="15:15" ht="15.75" customHeight="1">
      <c r="O216" s="7"/>
    </row>
    <row r="217" spans="15:15" ht="15.75" customHeight="1">
      <c r="O217" s="7"/>
    </row>
    <row r="218" spans="15:15" ht="15.75" customHeight="1">
      <c r="O218" s="7"/>
    </row>
    <row r="219" spans="15:15" ht="15.75" customHeight="1">
      <c r="O219" s="7"/>
    </row>
    <row r="220" spans="15:15" ht="15.75" customHeight="1">
      <c r="O220" s="7"/>
    </row>
    <row r="221" spans="15:15" ht="15.75" customHeight="1">
      <c r="O221" s="7"/>
    </row>
    <row r="222" spans="15:15" ht="15.75" customHeight="1">
      <c r="O222" s="7"/>
    </row>
    <row r="223" spans="15:15" ht="15.75" customHeight="1">
      <c r="O223" s="7"/>
    </row>
    <row r="224" spans="15:15" ht="15.75" customHeight="1">
      <c r="O224" s="7"/>
    </row>
    <row r="225" spans="15:15" ht="15.75" customHeight="1">
      <c r="O225" s="7"/>
    </row>
    <row r="226" spans="15:15" ht="15.75" customHeight="1">
      <c r="O226" s="7"/>
    </row>
    <row r="227" spans="15:15" ht="15.75" customHeight="1">
      <c r="O227" s="7"/>
    </row>
    <row r="228" spans="15:15" ht="15.75" customHeight="1">
      <c r="O228" s="7"/>
    </row>
    <row r="229" spans="15:15" ht="15.75" customHeight="1">
      <c r="O229" s="7"/>
    </row>
    <row r="230" spans="15:15" ht="15.75" customHeight="1">
      <c r="O230" s="7"/>
    </row>
    <row r="231" spans="15:15" ht="15.75" customHeight="1">
      <c r="O231" s="7"/>
    </row>
    <row r="232" spans="15:15" ht="15.75" customHeight="1">
      <c r="O232" s="7"/>
    </row>
    <row r="233" spans="15:15" ht="15.75" customHeight="1">
      <c r="O233" s="7"/>
    </row>
    <row r="234" spans="15:15" ht="15.75" customHeight="1">
      <c r="O234" s="7"/>
    </row>
    <row r="235" spans="15:15" ht="15.75" customHeight="1">
      <c r="O235" s="7"/>
    </row>
    <row r="236" spans="15:15" ht="15.75" customHeight="1">
      <c r="O236" s="7"/>
    </row>
    <row r="237" spans="15:15" ht="15.75" customHeight="1">
      <c r="O237" s="7"/>
    </row>
    <row r="238" spans="15:15" ht="15.75" customHeight="1">
      <c r="O238" s="7"/>
    </row>
    <row r="239" spans="15:15" ht="15.75" customHeight="1">
      <c r="O239" s="7"/>
    </row>
    <row r="240" spans="15:15" ht="15.75" customHeight="1">
      <c r="O240" s="7"/>
    </row>
    <row r="241" spans="15:15" ht="15.75" customHeight="1">
      <c r="O241" s="7"/>
    </row>
    <row r="242" spans="15:15" ht="15.75" customHeight="1">
      <c r="O242" s="7"/>
    </row>
    <row r="243" spans="15:15" ht="15.75" customHeight="1">
      <c r="O243" s="7"/>
    </row>
    <row r="244" spans="15:15" ht="15.75" customHeight="1">
      <c r="O244" s="7"/>
    </row>
    <row r="245" spans="15:15" ht="15.75" customHeight="1">
      <c r="O245" s="7"/>
    </row>
    <row r="246" spans="15:15" ht="15.75" customHeight="1">
      <c r="O246" s="7"/>
    </row>
    <row r="247" spans="15:15" ht="15.75" customHeight="1">
      <c r="O247" s="7"/>
    </row>
    <row r="248" spans="15:15" ht="15.75" customHeight="1">
      <c r="O248" s="7"/>
    </row>
    <row r="249" spans="15:15" ht="15.75" customHeight="1">
      <c r="O249" s="7"/>
    </row>
    <row r="250" spans="15:15" ht="15.75" customHeight="1">
      <c r="O250" s="7"/>
    </row>
    <row r="251" spans="15:15" ht="15.75" customHeight="1">
      <c r="O251" s="7"/>
    </row>
    <row r="252" spans="15:15" ht="15.75" customHeight="1">
      <c r="O252" s="7"/>
    </row>
    <row r="253" spans="15:15" ht="15.75" customHeight="1">
      <c r="O253" s="7"/>
    </row>
    <row r="254" spans="15:15" ht="15.75" customHeight="1">
      <c r="O254" s="7"/>
    </row>
    <row r="255" spans="15:15" ht="15.75" customHeight="1">
      <c r="O255" s="7"/>
    </row>
    <row r="256" spans="15:15" ht="15.75" customHeight="1">
      <c r="O256" s="7"/>
    </row>
    <row r="257" spans="15:15" ht="15.75" customHeight="1">
      <c r="O257" s="7"/>
    </row>
    <row r="258" spans="15:15" ht="15.75" customHeight="1">
      <c r="O258" s="7"/>
    </row>
    <row r="259" spans="15:15" ht="15.75" customHeight="1">
      <c r="O259" s="7"/>
    </row>
    <row r="260" spans="15:15" ht="15.75" customHeight="1">
      <c r="O260" s="7"/>
    </row>
    <row r="261" spans="15:15" ht="15.75" customHeight="1">
      <c r="O261" s="7"/>
    </row>
    <row r="262" spans="15:15" ht="15.75" customHeight="1">
      <c r="O262" s="7"/>
    </row>
    <row r="263" spans="15:15" ht="15.75" customHeight="1">
      <c r="O263" s="7"/>
    </row>
    <row r="264" spans="15:15" ht="15.75" customHeight="1">
      <c r="O264" s="7"/>
    </row>
    <row r="265" spans="15:15" ht="15.75" customHeight="1">
      <c r="O265" s="7"/>
    </row>
    <row r="266" spans="15:15" ht="15.75" customHeight="1">
      <c r="O266" s="7"/>
    </row>
    <row r="267" spans="15:15" ht="15.75" customHeight="1">
      <c r="O267" s="7"/>
    </row>
    <row r="268" spans="15:15" ht="15.75" customHeight="1">
      <c r="O268" s="7"/>
    </row>
    <row r="269" spans="15:15" ht="15.75" customHeight="1">
      <c r="O269" s="7"/>
    </row>
    <row r="270" spans="15:15" ht="15.75" customHeight="1">
      <c r="O270" s="7"/>
    </row>
    <row r="271" spans="15:15" ht="15.75" customHeight="1">
      <c r="O271" s="7"/>
    </row>
    <row r="272" spans="15:15" ht="15.75" customHeight="1">
      <c r="O272" s="7"/>
    </row>
    <row r="273" spans="15:15" ht="15.75" customHeight="1">
      <c r="O273" s="7"/>
    </row>
    <row r="274" spans="15:15" ht="15.75" customHeight="1">
      <c r="O274" s="7"/>
    </row>
    <row r="275" spans="15:15" ht="15.75" customHeight="1">
      <c r="O275" s="7"/>
    </row>
    <row r="276" spans="15:15" ht="15.75" customHeight="1">
      <c r="O276" s="7"/>
    </row>
    <row r="277" spans="15:15" ht="15.75" customHeight="1">
      <c r="O277" s="7"/>
    </row>
    <row r="278" spans="15:15" ht="15.75" customHeight="1">
      <c r="O278" s="7"/>
    </row>
    <row r="279" spans="15:15" ht="15.75" customHeight="1">
      <c r="O279" s="7"/>
    </row>
    <row r="280" spans="15:15" ht="15.75" customHeight="1">
      <c r="O280" s="7"/>
    </row>
    <row r="281" spans="15:15" ht="15.75" customHeight="1">
      <c r="O281" s="7"/>
    </row>
    <row r="282" spans="15:15" ht="15.75" customHeight="1">
      <c r="O282" s="7"/>
    </row>
    <row r="283" spans="15:15" ht="15.75" customHeight="1">
      <c r="O283" s="7"/>
    </row>
    <row r="284" spans="15:15" ht="15.75" customHeight="1">
      <c r="O284" s="7"/>
    </row>
    <row r="285" spans="15:15" ht="15.75" customHeight="1">
      <c r="O285" s="7"/>
    </row>
    <row r="286" spans="15:15" ht="15.75" customHeight="1">
      <c r="O286" s="7"/>
    </row>
    <row r="287" spans="15:15" ht="15.75" customHeight="1">
      <c r="O287" s="7"/>
    </row>
    <row r="288" spans="15:15" ht="15.75" customHeight="1">
      <c r="O288" s="7"/>
    </row>
    <row r="289" spans="15:15" ht="15.75" customHeight="1">
      <c r="O289" s="7"/>
    </row>
    <row r="290" spans="15:15" ht="15.75" customHeight="1">
      <c r="O290" s="7"/>
    </row>
    <row r="291" spans="15:15" ht="15.75" customHeight="1">
      <c r="O291" s="7"/>
    </row>
    <row r="292" spans="15:15" ht="15.75" customHeight="1">
      <c r="O292" s="7"/>
    </row>
    <row r="293" spans="15:15" ht="15.75" customHeight="1">
      <c r="O293" s="7"/>
    </row>
    <row r="294" spans="15:15" ht="15.75" customHeight="1">
      <c r="O294" s="7"/>
    </row>
    <row r="295" spans="15:15" ht="15.75" customHeight="1">
      <c r="O295" s="7"/>
    </row>
    <row r="296" spans="15:15" ht="15.75" customHeight="1">
      <c r="O296" s="7"/>
    </row>
    <row r="297" spans="15:15" ht="15.75" customHeight="1">
      <c r="O297" s="7"/>
    </row>
    <row r="298" spans="15:15" ht="15.75" customHeight="1">
      <c r="O298" s="7"/>
    </row>
    <row r="299" spans="15:15" ht="15.75" customHeight="1">
      <c r="O299" s="7"/>
    </row>
    <row r="300" spans="15:15" ht="15.75" customHeight="1">
      <c r="O300" s="7"/>
    </row>
    <row r="301" spans="15:15" ht="15.75" customHeight="1">
      <c r="O301" s="7"/>
    </row>
    <row r="302" spans="15:15" ht="15.75" customHeight="1">
      <c r="O302" s="7"/>
    </row>
    <row r="303" spans="15:15" ht="15.75" customHeight="1">
      <c r="O303" s="7"/>
    </row>
    <row r="304" spans="15:15" ht="15.75" customHeight="1">
      <c r="O304" s="7"/>
    </row>
    <row r="305" spans="15:15" ht="15.75" customHeight="1">
      <c r="O305" s="7"/>
    </row>
    <row r="306" spans="15:15" ht="15.75" customHeight="1">
      <c r="O306" s="7"/>
    </row>
    <row r="307" spans="15:15" ht="15.75" customHeight="1">
      <c r="O307" s="7"/>
    </row>
    <row r="308" spans="15:15" ht="15.75" customHeight="1">
      <c r="O308" s="7"/>
    </row>
    <row r="309" spans="15:15" ht="15.75" customHeight="1">
      <c r="O309" s="7"/>
    </row>
    <row r="310" spans="15:15" ht="15.75" customHeight="1">
      <c r="O310" s="7"/>
    </row>
    <row r="311" spans="15:15" ht="15.75" customHeight="1">
      <c r="O311" s="7"/>
    </row>
    <row r="312" spans="15:15" ht="15.75" customHeight="1">
      <c r="O312" s="7"/>
    </row>
    <row r="313" spans="15:15" ht="15.75" customHeight="1">
      <c r="O313" s="7"/>
    </row>
    <row r="314" spans="15:15" ht="15.75" customHeight="1">
      <c r="O314" s="7"/>
    </row>
    <row r="315" spans="15:15" ht="15.75" customHeight="1">
      <c r="O315" s="7"/>
    </row>
    <row r="316" spans="15:15" ht="15.75" customHeight="1">
      <c r="O316" s="7"/>
    </row>
    <row r="317" spans="15:15" ht="15.75" customHeight="1">
      <c r="O317" s="7"/>
    </row>
    <row r="318" spans="15:15" ht="15.75" customHeight="1">
      <c r="O318" s="7"/>
    </row>
    <row r="319" spans="15:15" ht="15.75" customHeight="1">
      <c r="O319" s="7"/>
    </row>
    <row r="320" spans="15:15" ht="15.75" customHeight="1">
      <c r="O320" s="7"/>
    </row>
    <row r="321" spans="15:15" ht="15.75" customHeight="1">
      <c r="O321" s="7"/>
    </row>
    <row r="322" spans="15:15" ht="15.75" customHeight="1">
      <c r="O322" s="7"/>
    </row>
    <row r="323" spans="15:15" ht="15.75" customHeight="1">
      <c r="O323" s="7"/>
    </row>
    <row r="324" spans="15:15" ht="15.75" customHeight="1">
      <c r="O324" s="7"/>
    </row>
    <row r="325" spans="15:15" ht="15.75" customHeight="1">
      <c r="O325" s="7"/>
    </row>
    <row r="326" spans="15:15" ht="15.75" customHeight="1">
      <c r="O326" s="7"/>
    </row>
    <row r="327" spans="15:15" ht="15.75" customHeight="1">
      <c r="O327" s="7"/>
    </row>
    <row r="328" spans="15:15" ht="15.75" customHeight="1">
      <c r="O328" s="7"/>
    </row>
    <row r="329" spans="15:15" ht="15.75" customHeight="1">
      <c r="O329" s="7"/>
    </row>
    <row r="330" spans="15:15" ht="15.75" customHeight="1">
      <c r="O330" s="7"/>
    </row>
    <row r="331" spans="15:15" ht="15.75" customHeight="1">
      <c r="O331" s="7"/>
    </row>
    <row r="332" spans="15:15" ht="15.75" customHeight="1">
      <c r="O332" s="7"/>
    </row>
    <row r="333" spans="15:15" ht="15.75" customHeight="1">
      <c r="O333" s="7"/>
    </row>
    <row r="334" spans="15:15" ht="15.75" customHeight="1">
      <c r="O334" s="7"/>
    </row>
    <row r="335" spans="15:15" ht="15.75" customHeight="1">
      <c r="O335" s="7"/>
    </row>
    <row r="336" spans="15:15" ht="15.75" customHeight="1">
      <c r="O336" s="7"/>
    </row>
    <row r="337" spans="15:15" ht="15.75" customHeight="1">
      <c r="O337" s="7"/>
    </row>
    <row r="338" spans="15:15" ht="15.75" customHeight="1">
      <c r="O338" s="7"/>
    </row>
    <row r="339" spans="15:15" ht="15.75" customHeight="1">
      <c r="O339" s="7"/>
    </row>
    <row r="340" spans="15:15" ht="15.75" customHeight="1">
      <c r="O340" s="7"/>
    </row>
    <row r="341" spans="15:15" ht="15.75" customHeight="1">
      <c r="O341" s="7"/>
    </row>
    <row r="342" spans="15:15" ht="15.75" customHeight="1">
      <c r="O342" s="7"/>
    </row>
    <row r="343" spans="15:15" ht="15.75" customHeight="1">
      <c r="O343" s="7"/>
    </row>
    <row r="344" spans="15:15" ht="15.75" customHeight="1">
      <c r="O344" s="7"/>
    </row>
    <row r="345" spans="15:15" ht="15.75" customHeight="1">
      <c r="O345" s="7"/>
    </row>
    <row r="346" spans="15:15" ht="15.75" customHeight="1">
      <c r="O346" s="7"/>
    </row>
    <row r="347" spans="15:15" ht="15.75" customHeight="1">
      <c r="O347" s="7"/>
    </row>
    <row r="348" spans="15:15" ht="15.75" customHeight="1">
      <c r="O348" s="7"/>
    </row>
    <row r="349" spans="15:15" ht="15.75" customHeight="1">
      <c r="O349" s="7"/>
    </row>
    <row r="350" spans="15:15" ht="15.75" customHeight="1">
      <c r="O350" s="7"/>
    </row>
    <row r="351" spans="15:15" ht="15.75" customHeight="1">
      <c r="O351" s="7"/>
    </row>
    <row r="352" spans="15:15" ht="15.75" customHeight="1">
      <c r="O352" s="7"/>
    </row>
    <row r="353" spans="15:15" ht="15.75" customHeight="1">
      <c r="O353" s="7"/>
    </row>
    <row r="354" spans="15:15" ht="15.75" customHeight="1">
      <c r="O354" s="7"/>
    </row>
    <row r="355" spans="15:15" ht="15.75" customHeight="1">
      <c r="O355" s="7"/>
    </row>
    <row r="356" spans="15:15" ht="15.75" customHeight="1">
      <c r="O356" s="7"/>
    </row>
    <row r="357" spans="15:15" ht="15.75" customHeight="1">
      <c r="O357" s="7"/>
    </row>
    <row r="358" spans="15:15" ht="15.75" customHeight="1">
      <c r="O358" s="7"/>
    </row>
    <row r="359" spans="15:15" ht="15.75" customHeight="1">
      <c r="O359" s="7"/>
    </row>
    <row r="360" spans="15:15" ht="15.75" customHeight="1">
      <c r="O360" s="7"/>
    </row>
    <row r="361" spans="15:15" ht="15.75" customHeight="1">
      <c r="O361" s="7"/>
    </row>
    <row r="362" spans="15:15" ht="15.75" customHeight="1">
      <c r="O362" s="7"/>
    </row>
    <row r="363" spans="15:15" ht="15.75" customHeight="1">
      <c r="O363" s="7"/>
    </row>
    <row r="364" spans="15:15" ht="15.75" customHeight="1">
      <c r="O364" s="7"/>
    </row>
    <row r="365" spans="15:15" ht="15.75" customHeight="1">
      <c r="O365" s="7"/>
    </row>
    <row r="366" spans="15:15" ht="15.75" customHeight="1">
      <c r="O366" s="7"/>
    </row>
    <row r="367" spans="15:15" ht="15.75" customHeight="1">
      <c r="O367" s="7"/>
    </row>
    <row r="368" spans="15:15" ht="15.75" customHeight="1">
      <c r="O368" s="7"/>
    </row>
    <row r="369" spans="15:15" ht="15.75" customHeight="1">
      <c r="O369" s="7"/>
    </row>
    <row r="370" spans="15:15" ht="15.75" customHeight="1">
      <c r="O370" s="7"/>
    </row>
    <row r="371" spans="15:15" ht="15.75" customHeight="1">
      <c r="O371" s="7"/>
    </row>
    <row r="372" spans="15:15" ht="15.75" customHeight="1">
      <c r="O372" s="7"/>
    </row>
    <row r="373" spans="15:15" ht="15.75" customHeight="1">
      <c r="O373" s="7"/>
    </row>
    <row r="374" spans="15:15" ht="15.75" customHeight="1">
      <c r="O374" s="7"/>
    </row>
    <row r="375" spans="15:15" ht="15.75" customHeight="1">
      <c r="O375" s="7"/>
    </row>
    <row r="376" spans="15:15" ht="15.75" customHeight="1">
      <c r="O376" s="7"/>
    </row>
    <row r="377" spans="15:15" ht="15.75" customHeight="1">
      <c r="O377" s="7"/>
    </row>
    <row r="378" spans="15:15" ht="15.75" customHeight="1">
      <c r="O378" s="7"/>
    </row>
    <row r="379" spans="15:15" ht="15.75" customHeight="1">
      <c r="O379" s="7"/>
    </row>
    <row r="380" spans="15:15" ht="15.75" customHeight="1">
      <c r="O380" s="7"/>
    </row>
    <row r="381" spans="15:15" ht="15.75" customHeight="1">
      <c r="O381" s="7"/>
    </row>
    <row r="382" spans="15:15" ht="15.75" customHeight="1">
      <c r="O382" s="7"/>
    </row>
    <row r="383" spans="15:15" ht="15.75" customHeight="1">
      <c r="O383" s="7"/>
    </row>
    <row r="384" spans="15:15" ht="15.75" customHeight="1">
      <c r="O384" s="7"/>
    </row>
    <row r="385" spans="15:15" ht="15.75" customHeight="1">
      <c r="O385" s="7"/>
    </row>
    <row r="386" spans="15:15" ht="15.75" customHeight="1">
      <c r="O386" s="7"/>
    </row>
    <row r="387" spans="15:15" ht="15.75" customHeight="1">
      <c r="O387" s="7"/>
    </row>
    <row r="388" spans="15:15" ht="15.75" customHeight="1">
      <c r="O388" s="7"/>
    </row>
    <row r="389" spans="15:15" ht="15.75" customHeight="1">
      <c r="O389" s="7"/>
    </row>
    <row r="390" spans="15:15" ht="15.75" customHeight="1">
      <c r="O390" s="7"/>
    </row>
    <row r="391" spans="15:15" ht="15.75" customHeight="1">
      <c r="O391" s="7"/>
    </row>
    <row r="392" spans="15:15" ht="15.75" customHeight="1">
      <c r="O392" s="7"/>
    </row>
    <row r="393" spans="15:15" ht="15.75" customHeight="1">
      <c r="O393" s="7"/>
    </row>
    <row r="394" spans="15:15" ht="15.75" customHeight="1">
      <c r="O394" s="7"/>
    </row>
    <row r="395" spans="15:15" ht="15.75" customHeight="1">
      <c r="O395" s="7"/>
    </row>
    <row r="396" spans="15:15" ht="15.75" customHeight="1">
      <c r="O396" s="7"/>
    </row>
    <row r="397" spans="15:15" ht="15.75" customHeight="1">
      <c r="O397" s="7"/>
    </row>
    <row r="398" spans="15:15" ht="15.75" customHeight="1">
      <c r="O398" s="7"/>
    </row>
    <row r="399" spans="15:15" ht="15.75" customHeight="1">
      <c r="O399" s="7"/>
    </row>
    <row r="400" spans="15:15" ht="15.75" customHeight="1">
      <c r="O400" s="7"/>
    </row>
    <row r="401" spans="15:15" ht="15.75" customHeight="1">
      <c r="O401" s="7"/>
    </row>
    <row r="402" spans="15:15" ht="15.75" customHeight="1">
      <c r="O402" s="7"/>
    </row>
    <row r="403" spans="15:15" ht="15.75" customHeight="1">
      <c r="O403" s="7"/>
    </row>
    <row r="404" spans="15:15" ht="15.75" customHeight="1">
      <c r="O404" s="7"/>
    </row>
    <row r="405" spans="15:15" ht="15.75" customHeight="1">
      <c r="O405" s="7"/>
    </row>
    <row r="406" spans="15:15" ht="15.75" customHeight="1">
      <c r="O406" s="7"/>
    </row>
    <row r="407" spans="15:15" ht="15.75" customHeight="1">
      <c r="O407" s="7"/>
    </row>
    <row r="408" spans="15:15" ht="15.75" customHeight="1">
      <c r="O408" s="7"/>
    </row>
    <row r="409" spans="15:15" ht="15.75" customHeight="1">
      <c r="O409" s="7"/>
    </row>
    <row r="410" spans="15:15" ht="15.75" customHeight="1">
      <c r="O410" s="7"/>
    </row>
    <row r="411" spans="15:15" ht="15.75" customHeight="1">
      <c r="O411" s="7"/>
    </row>
    <row r="412" spans="15:15" ht="15.75" customHeight="1">
      <c r="O412" s="7"/>
    </row>
    <row r="413" spans="15:15" ht="15.75" customHeight="1">
      <c r="O413" s="7"/>
    </row>
    <row r="414" spans="15:15" ht="15.75" customHeight="1">
      <c r="O414" s="7"/>
    </row>
    <row r="415" spans="15:15" ht="15.75" customHeight="1">
      <c r="O415" s="7"/>
    </row>
    <row r="416" spans="15:15" ht="15.75" customHeight="1">
      <c r="O416" s="7"/>
    </row>
    <row r="417" spans="15:15" ht="15.75" customHeight="1">
      <c r="O417" s="7"/>
    </row>
    <row r="418" spans="15:15" ht="15.75" customHeight="1">
      <c r="O418" s="7"/>
    </row>
    <row r="419" spans="15:15" ht="15.75" customHeight="1">
      <c r="O419" s="7"/>
    </row>
    <row r="420" spans="15:15" ht="15.75" customHeight="1">
      <c r="O420" s="7"/>
    </row>
    <row r="421" spans="15:15" ht="15.75" customHeight="1">
      <c r="O421" s="7"/>
    </row>
    <row r="422" spans="15:15" ht="15.75" customHeight="1">
      <c r="O422" s="7"/>
    </row>
    <row r="423" spans="15:15" ht="15.75" customHeight="1">
      <c r="O423" s="7"/>
    </row>
    <row r="424" spans="15:15" ht="15.75" customHeight="1">
      <c r="O424" s="7"/>
    </row>
    <row r="425" spans="15:15" ht="15.75" customHeight="1">
      <c r="O425" s="7"/>
    </row>
    <row r="426" spans="15:15" ht="15.75" customHeight="1">
      <c r="O426" s="7"/>
    </row>
    <row r="427" spans="15:15" ht="15.75" customHeight="1">
      <c r="O427" s="7"/>
    </row>
    <row r="428" spans="15:15" ht="15.75" customHeight="1">
      <c r="O428" s="7"/>
    </row>
    <row r="429" spans="15:15" ht="15.75" customHeight="1">
      <c r="O429" s="7"/>
    </row>
    <row r="430" spans="15:15" ht="15.75" customHeight="1">
      <c r="O430" s="7"/>
    </row>
    <row r="431" spans="15:15" ht="15.75" customHeight="1">
      <c r="O431" s="7"/>
    </row>
    <row r="432" spans="15:15" ht="15.75" customHeight="1">
      <c r="O432" s="7"/>
    </row>
    <row r="433" spans="15:15" ht="15.75" customHeight="1">
      <c r="O433" s="7"/>
    </row>
    <row r="434" spans="15:15" ht="15.75" customHeight="1">
      <c r="O434" s="7"/>
    </row>
    <row r="435" spans="15:15" ht="15.75" customHeight="1">
      <c r="O435" s="7"/>
    </row>
    <row r="436" spans="15:15" ht="15.75" customHeight="1">
      <c r="O436" s="7"/>
    </row>
    <row r="437" spans="15:15" ht="15.75" customHeight="1">
      <c r="O437" s="7"/>
    </row>
    <row r="438" spans="15:15" ht="15.75" customHeight="1">
      <c r="O438" s="7"/>
    </row>
    <row r="439" spans="15:15" ht="15.75" customHeight="1">
      <c r="O439" s="7"/>
    </row>
    <row r="440" spans="15:15" ht="15.75" customHeight="1">
      <c r="O440" s="7"/>
    </row>
    <row r="441" spans="15:15" ht="15.75" customHeight="1">
      <c r="O441" s="7"/>
    </row>
    <row r="442" spans="15:15" ht="15.75" customHeight="1">
      <c r="O442" s="7"/>
    </row>
    <row r="443" spans="15:15" ht="15.75" customHeight="1">
      <c r="O443" s="7"/>
    </row>
    <row r="444" spans="15:15" ht="15.75" customHeight="1">
      <c r="O444" s="7"/>
    </row>
    <row r="445" spans="15:15" ht="15.75" customHeight="1">
      <c r="O445" s="7"/>
    </row>
    <row r="446" spans="15:15" ht="15.75" customHeight="1">
      <c r="O446" s="7"/>
    </row>
    <row r="447" spans="15:15" ht="15.75" customHeight="1">
      <c r="O447" s="7"/>
    </row>
    <row r="448" spans="15:15" ht="15.75" customHeight="1">
      <c r="O448" s="7"/>
    </row>
    <row r="449" spans="15:15" ht="15.75" customHeight="1">
      <c r="O449" s="7"/>
    </row>
    <row r="450" spans="15:15" ht="15.75" customHeight="1">
      <c r="O450" s="7"/>
    </row>
    <row r="451" spans="15:15" ht="15.75" customHeight="1">
      <c r="O451" s="7"/>
    </row>
    <row r="452" spans="15:15" ht="15.75" customHeight="1">
      <c r="O452" s="7"/>
    </row>
    <row r="453" spans="15:15" ht="15.75" customHeight="1">
      <c r="O453" s="7"/>
    </row>
    <row r="454" spans="15:15" ht="15.75" customHeight="1">
      <c r="O454" s="7"/>
    </row>
    <row r="455" spans="15:15" ht="15.75" customHeight="1">
      <c r="O455" s="7"/>
    </row>
    <row r="456" spans="15:15" ht="15.75" customHeight="1">
      <c r="O456" s="7"/>
    </row>
    <row r="457" spans="15:15" ht="15.75" customHeight="1">
      <c r="O457" s="7"/>
    </row>
    <row r="458" spans="15:15" ht="15.75" customHeight="1">
      <c r="O458" s="7"/>
    </row>
    <row r="459" spans="15:15" ht="15.75" customHeight="1">
      <c r="O459" s="7"/>
    </row>
    <row r="460" spans="15:15" ht="15.75" customHeight="1">
      <c r="O460" s="7"/>
    </row>
    <row r="461" spans="15:15" ht="15.75" customHeight="1">
      <c r="O461" s="7"/>
    </row>
    <row r="462" spans="15:15" ht="15.75" customHeight="1">
      <c r="O462" s="7"/>
    </row>
    <row r="463" spans="15:15" ht="15.75" customHeight="1">
      <c r="O463" s="7"/>
    </row>
    <row r="464" spans="15:15" ht="15.75" customHeight="1">
      <c r="O464" s="7"/>
    </row>
    <row r="465" spans="15:15" ht="15.75" customHeight="1">
      <c r="O465" s="7"/>
    </row>
    <row r="466" spans="15:15" ht="15.75" customHeight="1">
      <c r="O466" s="7"/>
    </row>
    <row r="467" spans="15:15" ht="15.75" customHeight="1">
      <c r="O467" s="7"/>
    </row>
    <row r="468" spans="15:15" ht="15.75" customHeight="1">
      <c r="O468" s="7"/>
    </row>
    <row r="469" spans="15:15" ht="15.75" customHeight="1">
      <c r="O469" s="7"/>
    </row>
    <row r="470" spans="15:15" ht="15.75" customHeight="1">
      <c r="O470" s="7"/>
    </row>
    <row r="471" spans="15:15" ht="15.75" customHeight="1">
      <c r="O471" s="7"/>
    </row>
    <row r="472" spans="15:15" ht="15.75" customHeight="1">
      <c r="O472" s="7"/>
    </row>
    <row r="473" spans="15:15" ht="15.75" customHeight="1">
      <c r="O473" s="7"/>
    </row>
    <row r="474" spans="15:15" ht="15.75" customHeight="1">
      <c r="O474" s="7"/>
    </row>
    <row r="475" spans="15:15" ht="15.75" customHeight="1">
      <c r="O475" s="7"/>
    </row>
    <row r="476" spans="15:15" ht="15.75" customHeight="1">
      <c r="O476" s="7"/>
    </row>
    <row r="477" spans="15:15" ht="15.75" customHeight="1">
      <c r="O477" s="7"/>
    </row>
    <row r="478" spans="15:15" ht="15.75" customHeight="1">
      <c r="O478" s="7"/>
    </row>
    <row r="479" spans="15:15" ht="15.75" customHeight="1">
      <c r="O479" s="7"/>
    </row>
    <row r="480" spans="15:15" ht="15.75" customHeight="1">
      <c r="O480" s="7"/>
    </row>
    <row r="481" spans="15:15" ht="15.75" customHeight="1">
      <c r="O481" s="7"/>
    </row>
    <row r="482" spans="15:15" ht="15.75" customHeight="1">
      <c r="O482" s="7"/>
    </row>
    <row r="483" spans="15:15" ht="15.75" customHeight="1">
      <c r="O483" s="7"/>
    </row>
    <row r="484" spans="15:15" ht="15.75" customHeight="1">
      <c r="O484" s="7"/>
    </row>
    <row r="485" spans="15:15" ht="15.75" customHeight="1">
      <c r="O485" s="7"/>
    </row>
    <row r="486" spans="15:15" ht="15.75" customHeight="1">
      <c r="O486" s="7"/>
    </row>
    <row r="487" spans="15:15" ht="15.75" customHeight="1">
      <c r="O487" s="7"/>
    </row>
    <row r="488" spans="15:15" ht="15.75" customHeight="1">
      <c r="O488" s="7"/>
    </row>
    <row r="489" spans="15:15" ht="15.75" customHeight="1">
      <c r="O489" s="7"/>
    </row>
    <row r="490" spans="15:15" ht="15.75" customHeight="1">
      <c r="O490" s="7"/>
    </row>
    <row r="491" spans="15:15" ht="15.75" customHeight="1">
      <c r="O491" s="7"/>
    </row>
    <row r="492" spans="15:15" ht="15.75" customHeight="1">
      <c r="O492" s="7"/>
    </row>
    <row r="493" spans="15:15" ht="15.75" customHeight="1">
      <c r="O493" s="7"/>
    </row>
    <row r="494" spans="15:15" ht="15.75" customHeight="1">
      <c r="O494" s="7"/>
    </row>
    <row r="495" spans="15:15" ht="15.75" customHeight="1">
      <c r="O495" s="7"/>
    </row>
    <row r="496" spans="15:15" ht="15.75" customHeight="1">
      <c r="O496" s="7"/>
    </row>
    <row r="497" spans="15:15" ht="15.75" customHeight="1">
      <c r="O497" s="7"/>
    </row>
    <row r="498" spans="15:15" ht="15.75" customHeight="1">
      <c r="O498" s="7"/>
    </row>
    <row r="499" spans="15:15" ht="15.75" customHeight="1">
      <c r="O499" s="7"/>
    </row>
    <row r="500" spans="15:15" ht="15.75" customHeight="1">
      <c r="O500" s="7"/>
    </row>
    <row r="501" spans="15:15" ht="15.75" customHeight="1">
      <c r="O501" s="7"/>
    </row>
    <row r="502" spans="15:15" ht="15.75" customHeight="1">
      <c r="O502" s="7"/>
    </row>
    <row r="503" spans="15:15" ht="15.75" customHeight="1">
      <c r="O503" s="7"/>
    </row>
    <row r="504" spans="15:15" ht="15.75" customHeight="1">
      <c r="O504" s="7"/>
    </row>
    <row r="505" spans="15:15" ht="15.75" customHeight="1">
      <c r="O505" s="7"/>
    </row>
    <row r="506" spans="15:15" ht="15.75" customHeight="1">
      <c r="O506" s="7"/>
    </row>
    <row r="507" spans="15:15" ht="15.75" customHeight="1">
      <c r="O507" s="7"/>
    </row>
    <row r="508" spans="15:15" ht="15.75" customHeight="1">
      <c r="O508" s="7"/>
    </row>
    <row r="509" spans="15:15" ht="15.75" customHeight="1">
      <c r="O509" s="7"/>
    </row>
    <row r="510" spans="15:15" ht="15.75" customHeight="1">
      <c r="O510" s="7"/>
    </row>
    <row r="511" spans="15:15" ht="15.75" customHeight="1">
      <c r="O511" s="7"/>
    </row>
    <row r="512" spans="15:15" ht="15.75" customHeight="1">
      <c r="O512" s="7"/>
    </row>
    <row r="513" spans="15:15" ht="15.75" customHeight="1">
      <c r="O513" s="7"/>
    </row>
    <row r="514" spans="15:15" ht="15.75" customHeight="1">
      <c r="O514" s="7"/>
    </row>
    <row r="515" spans="15:15" ht="15.75" customHeight="1">
      <c r="O515" s="7"/>
    </row>
    <row r="516" spans="15:15" ht="15.75" customHeight="1">
      <c r="O516" s="7"/>
    </row>
    <row r="517" spans="15:15" ht="15.75" customHeight="1">
      <c r="O517" s="7"/>
    </row>
    <row r="518" spans="15:15" ht="15.75" customHeight="1">
      <c r="O518" s="7"/>
    </row>
    <row r="519" spans="15:15" ht="15.75" customHeight="1">
      <c r="O519" s="7"/>
    </row>
    <row r="520" spans="15:15" ht="15.75" customHeight="1">
      <c r="O520" s="7"/>
    </row>
    <row r="521" spans="15:15" ht="15.75" customHeight="1">
      <c r="O521" s="7"/>
    </row>
    <row r="522" spans="15:15" ht="15.75" customHeight="1">
      <c r="O522" s="7"/>
    </row>
    <row r="523" spans="15:15" ht="15.75" customHeight="1">
      <c r="O523" s="7"/>
    </row>
    <row r="524" spans="15:15" ht="15.75" customHeight="1">
      <c r="O524" s="7"/>
    </row>
    <row r="525" spans="15:15" ht="15.75" customHeight="1">
      <c r="O525" s="7"/>
    </row>
    <row r="526" spans="15:15" ht="15.75" customHeight="1">
      <c r="O526" s="7"/>
    </row>
    <row r="527" spans="15:15" ht="15.75" customHeight="1">
      <c r="O527" s="7"/>
    </row>
    <row r="528" spans="15:15" ht="15.75" customHeight="1">
      <c r="O528" s="7"/>
    </row>
    <row r="529" spans="15:15" ht="15.75" customHeight="1">
      <c r="O529" s="7"/>
    </row>
    <row r="530" spans="15:15" ht="15.75" customHeight="1">
      <c r="O530" s="7"/>
    </row>
    <row r="531" spans="15:15" ht="15.75" customHeight="1">
      <c r="O531" s="7"/>
    </row>
    <row r="532" spans="15:15" ht="15.75" customHeight="1">
      <c r="O532" s="7"/>
    </row>
    <row r="533" spans="15:15" ht="15.75" customHeight="1">
      <c r="O533" s="7"/>
    </row>
    <row r="534" spans="15:15" ht="15.75" customHeight="1">
      <c r="O534" s="7"/>
    </row>
    <row r="535" spans="15:15" ht="15.75" customHeight="1">
      <c r="O535" s="7"/>
    </row>
    <row r="536" spans="15:15" ht="15.75" customHeight="1">
      <c r="O536" s="7"/>
    </row>
    <row r="537" spans="15:15" ht="15.75" customHeight="1">
      <c r="O537" s="7"/>
    </row>
    <row r="538" spans="15:15" ht="15.75" customHeight="1">
      <c r="O538" s="7"/>
    </row>
    <row r="539" spans="15:15" ht="15.75" customHeight="1">
      <c r="O539" s="7"/>
    </row>
    <row r="540" spans="15:15" ht="15.75" customHeight="1">
      <c r="O540" s="7"/>
    </row>
    <row r="541" spans="15:15" ht="15.75" customHeight="1">
      <c r="O541" s="7"/>
    </row>
    <row r="542" spans="15:15" ht="15.75" customHeight="1">
      <c r="O542" s="7"/>
    </row>
    <row r="543" spans="15:15" ht="15.75" customHeight="1">
      <c r="O543" s="7"/>
    </row>
    <row r="544" spans="15:15" ht="15.75" customHeight="1">
      <c r="O544" s="7"/>
    </row>
    <row r="545" spans="15:15" ht="15.75" customHeight="1">
      <c r="O545" s="7"/>
    </row>
    <row r="546" spans="15:15" ht="15.75" customHeight="1">
      <c r="O546" s="7"/>
    </row>
    <row r="547" spans="15:15" ht="15.75" customHeight="1">
      <c r="O547" s="7"/>
    </row>
    <row r="548" spans="15:15" ht="15.75" customHeight="1">
      <c r="O548" s="7"/>
    </row>
    <row r="549" spans="15:15" ht="15.75" customHeight="1">
      <c r="O549" s="7"/>
    </row>
    <row r="550" spans="15:15" ht="15.75" customHeight="1">
      <c r="O550" s="7"/>
    </row>
    <row r="551" spans="15:15" ht="15.75" customHeight="1">
      <c r="O551" s="7"/>
    </row>
    <row r="552" spans="15:15" ht="15.75" customHeight="1">
      <c r="O552" s="7"/>
    </row>
    <row r="553" spans="15:15" ht="15.75" customHeight="1">
      <c r="O553" s="7"/>
    </row>
    <row r="554" spans="15:15" ht="15.75" customHeight="1">
      <c r="O554" s="7"/>
    </row>
    <row r="555" spans="15:15" ht="15.75" customHeight="1">
      <c r="O555" s="7"/>
    </row>
    <row r="556" spans="15:15" ht="15.75" customHeight="1">
      <c r="O556" s="7"/>
    </row>
    <row r="557" spans="15:15" ht="15.75" customHeight="1">
      <c r="O557" s="7"/>
    </row>
    <row r="558" spans="15:15" ht="15.75" customHeight="1">
      <c r="O558" s="7"/>
    </row>
    <row r="559" spans="15:15" ht="15.75" customHeight="1">
      <c r="O559" s="7"/>
    </row>
    <row r="560" spans="15:15" ht="15.75" customHeight="1">
      <c r="O560" s="7"/>
    </row>
    <row r="561" spans="15:15" ht="15.75" customHeight="1">
      <c r="O561" s="7"/>
    </row>
    <row r="562" spans="15:15" ht="15.75" customHeight="1">
      <c r="O562" s="7"/>
    </row>
    <row r="563" spans="15:15" ht="15.75" customHeight="1">
      <c r="O563" s="7"/>
    </row>
    <row r="564" spans="15:15" ht="15.75" customHeight="1">
      <c r="O564" s="7"/>
    </row>
    <row r="565" spans="15:15" ht="15.75" customHeight="1">
      <c r="O565" s="7"/>
    </row>
    <row r="566" spans="15:15" ht="15.75" customHeight="1">
      <c r="O566" s="7"/>
    </row>
    <row r="567" spans="15:15" ht="15.75" customHeight="1">
      <c r="O567" s="7"/>
    </row>
    <row r="568" spans="15:15" ht="15.75" customHeight="1">
      <c r="O568" s="7"/>
    </row>
    <row r="569" spans="15:15" ht="15.75" customHeight="1">
      <c r="O569" s="7"/>
    </row>
    <row r="570" spans="15:15" ht="15.75" customHeight="1">
      <c r="O570" s="7"/>
    </row>
    <row r="571" spans="15:15" ht="15.75" customHeight="1">
      <c r="O571" s="7"/>
    </row>
    <row r="572" spans="15:15" ht="15.75" customHeight="1">
      <c r="O572" s="7"/>
    </row>
    <row r="573" spans="15:15" ht="15.75" customHeight="1">
      <c r="O573" s="7"/>
    </row>
    <row r="574" spans="15:15" ht="15.75" customHeight="1">
      <c r="O574" s="7"/>
    </row>
    <row r="575" spans="15:15" ht="15.75" customHeight="1">
      <c r="O575" s="7"/>
    </row>
    <row r="576" spans="15:15" ht="15.75" customHeight="1">
      <c r="O576" s="7"/>
    </row>
    <row r="577" spans="15:15" ht="15.75" customHeight="1">
      <c r="O577" s="7"/>
    </row>
    <row r="578" spans="15:15" ht="15.75" customHeight="1">
      <c r="O578" s="7"/>
    </row>
    <row r="579" spans="15:15" ht="15.75" customHeight="1">
      <c r="O579" s="7"/>
    </row>
    <row r="580" spans="15:15" ht="15.75" customHeight="1">
      <c r="O580" s="7"/>
    </row>
    <row r="581" spans="15:15" ht="15.75" customHeight="1">
      <c r="O581" s="7"/>
    </row>
    <row r="582" spans="15:15" ht="15.75" customHeight="1">
      <c r="O582" s="7"/>
    </row>
    <row r="583" spans="15:15" ht="15.75" customHeight="1">
      <c r="O583" s="7"/>
    </row>
    <row r="584" spans="15:15" ht="15.75" customHeight="1">
      <c r="O584" s="7"/>
    </row>
    <row r="585" spans="15:15" ht="15.75" customHeight="1">
      <c r="O585" s="7"/>
    </row>
    <row r="586" spans="15:15" ht="15.75" customHeight="1">
      <c r="O586" s="7"/>
    </row>
    <row r="587" spans="15:15" ht="15.75" customHeight="1">
      <c r="O587" s="7"/>
    </row>
    <row r="588" spans="15:15" ht="15.75" customHeight="1">
      <c r="O588" s="7"/>
    </row>
    <row r="589" spans="15:15" ht="15.75" customHeight="1">
      <c r="O589" s="7"/>
    </row>
    <row r="590" spans="15:15" ht="15.75" customHeight="1">
      <c r="O590" s="7"/>
    </row>
    <row r="591" spans="15:15" ht="15.75" customHeight="1">
      <c r="O591" s="7"/>
    </row>
    <row r="592" spans="15:15" ht="15.75" customHeight="1">
      <c r="O592" s="7"/>
    </row>
    <row r="593" spans="15:15" ht="15.75" customHeight="1">
      <c r="O593" s="7"/>
    </row>
    <row r="594" spans="15:15" ht="15.75" customHeight="1">
      <c r="O594" s="7"/>
    </row>
    <row r="595" spans="15:15" ht="15.75" customHeight="1">
      <c r="O595" s="7"/>
    </row>
    <row r="596" spans="15:15" ht="15.75" customHeight="1">
      <c r="O596" s="7"/>
    </row>
    <row r="597" spans="15:15" ht="15.75" customHeight="1">
      <c r="O597" s="7"/>
    </row>
    <row r="598" spans="15:15" ht="15.75" customHeight="1">
      <c r="O598" s="7"/>
    </row>
    <row r="599" spans="15:15" ht="15.75" customHeight="1">
      <c r="O599" s="7"/>
    </row>
    <row r="600" spans="15:15" ht="15.75" customHeight="1">
      <c r="O600" s="7"/>
    </row>
    <row r="601" spans="15:15" ht="15.75" customHeight="1">
      <c r="O601" s="7"/>
    </row>
    <row r="602" spans="15:15" ht="15.75" customHeight="1">
      <c r="O602" s="7"/>
    </row>
    <row r="603" spans="15:15" ht="15.75" customHeight="1">
      <c r="O603" s="7"/>
    </row>
    <row r="604" spans="15:15" ht="15.75" customHeight="1">
      <c r="O604" s="7"/>
    </row>
    <row r="605" spans="15:15" ht="15.75" customHeight="1">
      <c r="O605" s="7"/>
    </row>
    <row r="606" spans="15:15" ht="15.75" customHeight="1">
      <c r="O606" s="7"/>
    </row>
    <row r="607" spans="15:15" ht="15.75" customHeight="1">
      <c r="O607" s="7"/>
    </row>
    <row r="608" spans="15:15" ht="15.75" customHeight="1">
      <c r="O608" s="7"/>
    </row>
    <row r="609" spans="15:15" ht="15.75" customHeight="1">
      <c r="O609" s="7"/>
    </row>
    <row r="610" spans="15:15" ht="15.75" customHeight="1">
      <c r="O610" s="7"/>
    </row>
    <row r="611" spans="15:15" ht="15.75" customHeight="1">
      <c r="O611" s="7"/>
    </row>
    <row r="612" spans="15:15" ht="15.75" customHeight="1">
      <c r="O612" s="7"/>
    </row>
    <row r="613" spans="15:15" ht="15.75" customHeight="1">
      <c r="O613" s="7"/>
    </row>
    <row r="614" spans="15:15" ht="15.75" customHeight="1">
      <c r="O614" s="7"/>
    </row>
    <row r="615" spans="15:15" ht="15.75" customHeight="1">
      <c r="O615" s="7"/>
    </row>
    <row r="616" spans="15:15" ht="15.75" customHeight="1">
      <c r="O616" s="7"/>
    </row>
    <row r="617" spans="15:15" ht="15.75" customHeight="1">
      <c r="O617" s="7"/>
    </row>
    <row r="618" spans="15:15" ht="15.75" customHeight="1">
      <c r="O618" s="7"/>
    </row>
    <row r="619" spans="15:15" ht="15.75" customHeight="1">
      <c r="O619" s="7"/>
    </row>
    <row r="620" spans="15:15" ht="15.75" customHeight="1">
      <c r="O620" s="7"/>
    </row>
    <row r="621" spans="15:15" ht="15.75" customHeight="1">
      <c r="O621" s="7"/>
    </row>
    <row r="622" spans="15:15" ht="15.75" customHeight="1">
      <c r="O622" s="7"/>
    </row>
    <row r="623" spans="15:15" ht="15.75" customHeight="1">
      <c r="O623" s="7"/>
    </row>
    <row r="624" spans="15:15" ht="15.75" customHeight="1">
      <c r="O624" s="7"/>
    </row>
    <row r="625" spans="15:15" ht="15.75" customHeight="1">
      <c r="O625" s="7"/>
    </row>
    <row r="626" spans="15:15" ht="15.75" customHeight="1">
      <c r="O626" s="7"/>
    </row>
    <row r="627" spans="15:15" ht="15.75" customHeight="1">
      <c r="O627" s="7"/>
    </row>
    <row r="628" spans="15:15" ht="15.75" customHeight="1">
      <c r="O628" s="7"/>
    </row>
    <row r="629" spans="15:15" ht="15.75" customHeight="1">
      <c r="O629" s="7"/>
    </row>
    <row r="630" spans="15:15" ht="15.75" customHeight="1">
      <c r="O630" s="7"/>
    </row>
    <row r="631" spans="15:15" ht="15.75" customHeight="1">
      <c r="O631" s="7"/>
    </row>
    <row r="632" spans="15:15" ht="15.75" customHeight="1">
      <c r="O632" s="7"/>
    </row>
    <row r="633" spans="15:15" ht="15.75" customHeight="1">
      <c r="O633" s="7"/>
    </row>
    <row r="634" spans="15:15" ht="15.75" customHeight="1">
      <c r="O634" s="7"/>
    </row>
    <row r="635" spans="15:15" ht="15.75" customHeight="1">
      <c r="O635" s="7"/>
    </row>
    <row r="636" spans="15:15" ht="15.75" customHeight="1">
      <c r="O636" s="7"/>
    </row>
    <row r="637" spans="15:15" ht="15.75" customHeight="1">
      <c r="O637" s="7"/>
    </row>
    <row r="638" spans="15:15" ht="15.75" customHeight="1">
      <c r="O638" s="7"/>
    </row>
    <row r="639" spans="15:15" ht="15.75" customHeight="1">
      <c r="O639" s="7"/>
    </row>
    <row r="640" spans="15:15" ht="15.75" customHeight="1">
      <c r="O640" s="7"/>
    </row>
    <row r="641" spans="15:15" ht="15.75" customHeight="1">
      <c r="O641" s="7"/>
    </row>
    <row r="642" spans="15:15" ht="15.75" customHeight="1">
      <c r="O642" s="7"/>
    </row>
    <row r="643" spans="15:15" ht="15.75" customHeight="1">
      <c r="O643" s="7"/>
    </row>
    <row r="644" spans="15:15" ht="15.75" customHeight="1">
      <c r="O644" s="7"/>
    </row>
    <row r="645" spans="15:15" ht="15.75" customHeight="1">
      <c r="O645" s="7"/>
    </row>
    <row r="646" spans="15:15" ht="15.75" customHeight="1">
      <c r="O646" s="7"/>
    </row>
    <row r="647" spans="15:15" ht="15.75" customHeight="1">
      <c r="O647" s="7"/>
    </row>
    <row r="648" spans="15:15" ht="15.75" customHeight="1">
      <c r="O648" s="7"/>
    </row>
    <row r="649" spans="15:15" ht="15.75" customHeight="1">
      <c r="O649" s="7"/>
    </row>
    <row r="650" spans="15:15" ht="15.75" customHeight="1">
      <c r="O650" s="7"/>
    </row>
    <row r="651" spans="15:15" ht="15.75" customHeight="1">
      <c r="O651" s="7"/>
    </row>
    <row r="652" spans="15:15" ht="15.75" customHeight="1">
      <c r="O652" s="7"/>
    </row>
    <row r="653" spans="15:15" ht="15.75" customHeight="1">
      <c r="O653" s="7"/>
    </row>
    <row r="654" spans="15:15" ht="15.75" customHeight="1">
      <c r="O654" s="7"/>
    </row>
    <row r="655" spans="15:15" ht="15.75" customHeight="1">
      <c r="O655" s="7"/>
    </row>
    <row r="656" spans="15:15" ht="15.75" customHeight="1">
      <c r="O656" s="7"/>
    </row>
    <row r="657" spans="15:15" ht="15.75" customHeight="1">
      <c r="O657" s="7"/>
    </row>
    <row r="658" spans="15:15" ht="15.75" customHeight="1">
      <c r="O658" s="7"/>
    </row>
    <row r="659" spans="15:15" ht="15.75" customHeight="1">
      <c r="O659" s="7"/>
    </row>
    <row r="660" spans="15:15" ht="15.75" customHeight="1">
      <c r="O660" s="7"/>
    </row>
    <row r="661" spans="15:15" ht="15.75" customHeight="1">
      <c r="O661" s="7"/>
    </row>
    <row r="662" spans="15:15" ht="15.75" customHeight="1">
      <c r="O662" s="7"/>
    </row>
    <row r="663" spans="15:15" ht="15.75" customHeight="1">
      <c r="O663" s="7"/>
    </row>
    <row r="664" spans="15:15" ht="15.75" customHeight="1">
      <c r="O664" s="7"/>
    </row>
    <row r="665" spans="15:15" ht="15.75" customHeight="1">
      <c r="O665" s="7"/>
    </row>
    <row r="666" spans="15:15" ht="15.75" customHeight="1">
      <c r="O666" s="7"/>
    </row>
    <row r="667" spans="15:15" ht="15.75" customHeight="1">
      <c r="O667" s="7"/>
    </row>
    <row r="668" spans="15:15" ht="15.75" customHeight="1">
      <c r="O668" s="7"/>
    </row>
    <row r="669" spans="15:15" ht="15.75" customHeight="1">
      <c r="O669" s="7"/>
    </row>
    <row r="670" spans="15:15" ht="15.75" customHeight="1">
      <c r="O670" s="7"/>
    </row>
    <row r="671" spans="15:15" ht="15.75" customHeight="1">
      <c r="O671" s="7"/>
    </row>
    <row r="672" spans="15:15" ht="15.75" customHeight="1">
      <c r="O672" s="7"/>
    </row>
    <row r="673" spans="15:15" ht="15.75" customHeight="1">
      <c r="O673" s="7"/>
    </row>
    <row r="674" spans="15:15" ht="15.75" customHeight="1">
      <c r="O674" s="7"/>
    </row>
    <row r="675" spans="15:15" ht="15.75" customHeight="1">
      <c r="O675" s="7"/>
    </row>
    <row r="676" spans="15:15" ht="15.75" customHeight="1">
      <c r="O676" s="7"/>
    </row>
    <row r="677" spans="15:15" ht="15.75" customHeight="1">
      <c r="O677" s="7"/>
    </row>
    <row r="678" spans="15:15" ht="15.75" customHeight="1">
      <c r="O678" s="7"/>
    </row>
    <row r="679" spans="15:15" ht="15.75" customHeight="1">
      <c r="O679" s="7"/>
    </row>
    <row r="680" spans="15:15" ht="15.75" customHeight="1">
      <c r="O680" s="7"/>
    </row>
    <row r="681" spans="15:15" ht="15.75" customHeight="1">
      <c r="O681" s="7"/>
    </row>
    <row r="682" spans="15:15" ht="15.75" customHeight="1">
      <c r="O682" s="7"/>
    </row>
    <row r="683" spans="15:15" ht="15.75" customHeight="1">
      <c r="O683" s="7"/>
    </row>
    <row r="684" spans="15:15" ht="15.75" customHeight="1">
      <c r="O684" s="7"/>
    </row>
    <row r="685" spans="15:15" ht="15.75" customHeight="1">
      <c r="O685" s="7"/>
    </row>
    <row r="686" spans="15:15" ht="15.75" customHeight="1">
      <c r="O686" s="7"/>
    </row>
    <row r="687" spans="15:15" ht="15.75" customHeight="1">
      <c r="O687" s="7"/>
    </row>
    <row r="688" spans="15:15" ht="15.75" customHeight="1">
      <c r="O688" s="7"/>
    </row>
    <row r="689" spans="15:15" ht="15.75" customHeight="1">
      <c r="O689" s="7"/>
    </row>
    <row r="690" spans="15:15" ht="15.75" customHeight="1">
      <c r="O690" s="7"/>
    </row>
    <row r="691" spans="15:15" ht="15.75" customHeight="1">
      <c r="O691" s="7"/>
    </row>
    <row r="692" spans="15:15" ht="15.75" customHeight="1">
      <c r="O692" s="7"/>
    </row>
    <row r="693" spans="15:15" ht="15.75" customHeight="1">
      <c r="O693" s="7"/>
    </row>
    <row r="694" spans="15:15" ht="15.75" customHeight="1">
      <c r="O694" s="7"/>
    </row>
    <row r="695" spans="15:15" ht="15.75" customHeight="1">
      <c r="O695" s="7"/>
    </row>
    <row r="696" spans="15:15" ht="15.75" customHeight="1">
      <c r="O696" s="7"/>
    </row>
    <row r="697" spans="15:15" ht="15.75" customHeight="1">
      <c r="O697" s="7"/>
    </row>
    <row r="698" spans="15:15" ht="15.75" customHeight="1">
      <c r="O698" s="7"/>
    </row>
    <row r="699" spans="15:15" ht="15.75" customHeight="1">
      <c r="O699" s="7"/>
    </row>
    <row r="700" spans="15:15" ht="15.75" customHeight="1">
      <c r="O700" s="7"/>
    </row>
    <row r="701" spans="15:15" ht="15.75" customHeight="1">
      <c r="O701" s="7"/>
    </row>
    <row r="702" spans="15:15" ht="15.75" customHeight="1">
      <c r="O702" s="7"/>
    </row>
    <row r="703" spans="15:15" ht="15.75" customHeight="1">
      <c r="O703" s="7"/>
    </row>
    <row r="704" spans="15:15" ht="15.75" customHeight="1">
      <c r="O704" s="7"/>
    </row>
    <row r="705" spans="15:15" ht="15.75" customHeight="1">
      <c r="O705" s="7"/>
    </row>
    <row r="706" spans="15:15" ht="15.75" customHeight="1">
      <c r="O706" s="7"/>
    </row>
    <row r="707" spans="15:15" ht="15.75" customHeight="1">
      <c r="O707" s="7"/>
    </row>
    <row r="708" spans="15:15" ht="15.75" customHeight="1">
      <c r="O708" s="7"/>
    </row>
    <row r="709" spans="15:15" ht="15.75" customHeight="1">
      <c r="O709" s="7"/>
    </row>
    <row r="710" spans="15:15" ht="15.75" customHeight="1">
      <c r="O710" s="7"/>
    </row>
    <row r="711" spans="15:15" ht="15.75" customHeight="1">
      <c r="O711" s="7"/>
    </row>
    <row r="712" spans="15:15" ht="15.75" customHeight="1">
      <c r="O712" s="7"/>
    </row>
    <row r="713" spans="15:15" ht="15.75" customHeight="1">
      <c r="O713" s="7"/>
    </row>
    <row r="714" spans="15:15" ht="15.75" customHeight="1">
      <c r="O714" s="7"/>
    </row>
    <row r="715" spans="15:15" ht="15.75" customHeight="1">
      <c r="O715" s="7"/>
    </row>
    <row r="716" spans="15:15" ht="15.75" customHeight="1">
      <c r="O716" s="7"/>
    </row>
    <row r="717" spans="15:15" ht="15.75" customHeight="1">
      <c r="O717" s="7"/>
    </row>
    <row r="718" spans="15:15" ht="15.75" customHeight="1">
      <c r="O718" s="7"/>
    </row>
    <row r="719" spans="15:15" ht="15.75" customHeight="1">
      <c r="O719" s="7"/>
    </row>
    <row r="720" spans="15:15" ht="15.75" customHeight="1">
      <c r="O720" s="7"/>
    </row>
    <row r="721" spans="15:15" ht="15.75" customHeight="1">
      <c r="O721" s="7"/>
    </row>
    <row r="722" spans="15:15" ht="15.75" customHeight="1">
      <c r="O722" s="7"/>
    </row>
    <row r="723" spans="15:15" ht="15.75" customHeight="1">
      <c r="O723" s="7"/>
    </row>
    <row r="724" spans="15:15" ht="15.75" customHeight="1">
      <c r="O724" s="7"/>
    </row>
    <row r="725" spans="15:15" ht="15.75" customHeight="1">
      <c r="O725" s="7"/>
    </row>
    <row r="726" spans="15:15" ht="15.75" customHeight="1">
      <c r="O726" s="7"/>
    </row>
    <row r="727" spans="15:15" ht="15.75" customHeight="1">
      <c r="O727" s="7"/>
    </row>
    <row r="728" spans="15:15" ht="15.75" customHeight="1">
      <c r="O728" s="7"/>
    </row>
    <row r="729" spans="15:15" ht="15.75" customHeight="1">
      <c r="O729" s="7"/>
    </row>
    <row r="730" spans="15:15" ht="15.75" customHeight="1">
      <c r="O730" s="7"/>
    </row>
    <row r="731" spans="15:15" ht="15.75" customHeight="1">
      <c r="O731" s="7"/>
    </row>
    <row r="732" spans="15:15" ht="15.75" customHeight="1">
      <c r="O732" s="7"/>
    </row>
    <row r="733" spans="15:15" ht="15.75" customHeight="1">
      <c r="O733" s="7"/>
    </row>
    <row r="734" spans="15:15" ht="15.75" customHeight="1">
      <c r="O734" s="7"/>
    </row>
    <row r="735" spans="15:15" ht="15.75" customHeight="1">
      <c r="O735" s="7"/>
    </row>
    <row r="736" spans="15:15" ht="15.75" customHeight="1">
      <c r="O736" s="7"/>
    </row>
    <row r="737" spans="15:15" ht="15.75" customHeight="1">
      <c r="O737" s="7"/>
    </row>
    <row r="738" spans="15:15" ht="15.75" customHeight="1">
      <c r="O738" s="7"/>
    </row>
    <row r="739" spans="15:15" ht="15.75" customHeight="1">
      <c r="O739" s="7"/>
    </row>
    <row r="740" spans="15:15" ht="15.75" customHeight="1">
      <c r="O740" s="7"/>
    </row>
    <row r="741" spans="15:15" ht="15.75" customHeight="1">
      <c r="O741" s="7"/>
    </row>
    <row r="742" spans="15:15" ht="15.75" customHeight="1">
      <c r="O742" s="7"/>
    </row>
    <row r="743" spans="15:15" ht="15.75" customHeight="1">
      <c r="O743" s="7"/>
    </row>
    <row r="744" spans="15:15" ht="15.75" customHeight="1">
      <c r="O744" s="7"/>
    </row>
    <row r="745" spans="15:15" ht="15.75" customHeight="1">
      <c r="O745" s="7"/>
    </row>
    <row r="746" spans="15:15" ht="15.75" customHeight="1">
      <c r="O746" s="7"/>
    </row>
    <row r="747" spans="15:15" ht="15.75" customHeight="1">
      <c r="O747" s="7"/>
    </row>
    <row r="748" spans="15:15" ht="15.75" customHeight="1">
      <c r="O748" s="7"/>
    </row>
    <row r="749" spans="15:15" ht="15.75" customHeight="1">
      <c r="O749" s="7"/>
    </row>
    <row r="750" spans="15:15" ht="15.75" customHeight="1">
      <c r="O750" s="7"/>
    </row>
    <row r="751" spans="15:15" ht="15.75" customHeight="1">
      <c r="O751" s="7"/>
    </row>
    <row r="752" spans="15:15" ht="15.75" customHeight="1">
      <c r="O752" s="7"/>
    </row>
    <row r="753" spans="15:15" ht="15.75" customHeight="1">
      <c r="O753" s="7"/>
    </row>
    <row r="754" spans="15:15" ht="15.75" customHeight="1">
      <c r="O754" s="7"/>
    </row>
    <row r="755" spans="15:15" ht="15.75" customHeight="1">
      <c r="O755" s="7"/>
    </row>
    <row r="756" spans="15:15" ht="15.75" customHeight="1">
      <c r="O756" s="7"/>
    </row>
    <row r="757" spans="15:15" ht="15.75" customHeight="1">
      <c r="O757" s="7"/>
    </row>
    <row r="758" spans="15:15" ht="15.75" customHeight="1">
      <c r="O758" s="7"/>
    </row>
    <row r="759" spans="15:15" ht="15.75" customHeight="1">
      <c r="O759" s="7"/>
    </row>
    <row r="760" spans="15:15" ht="15.75" customHeight="1">
      <c r="O760" s="7"/>
    </row>
    <row r="761" spans="15:15" ht="15.75" customHeight="1">
      <c r="O761" s="7"/>
    </row>
    <row r="762" spans="15:15" ht="15.75" customHeight="1">
      <c r="O762" s="7"/>
    </row>
    <row r="763" spans="15:15" ht="15.75" customHeight="1">
      <c r="O763" s="7"/>
    </row>
    <row r="764" spans="15:15" ht="15.75" customHeight="1">
      <c r="O764" s="7"/>
    </row>
    <row r="765" spans="15:15" ht="15.75" customHeight="1">
      <c r="O765" s="7"/>
    </row>
    <row r="766" spans="15:15" ht="15.75" customHeight="1">
      <c r="O766" s="7"/>
    </row>
    <row r="767" spans="15:15" ht="15.75" customHeight="1">
      <c r="O767" s="7"/>
    </row>
    <row r="768" spans="15:15" ht="15.75" customHeight="1">
      <c r="O768" s="7"/>
    </row>
    <row r="769" spans="15:15" ht="15.75" customHeight="1">
      <c r="O769" s="7"/>
    </row>
    <row r="770" spans="15:15" ht="15.75" customHeight="1">
      <c r="O770" s="7"/>
    </row>
    <row r="771" spans="15:15" ht="15.75" customHeight="1">
      <c r="O771" s="7"/>
    </row>
    <row r="772" spans="15:15" ht="15.75" customHeight="1">
      <c r="O772" s="7"/>
    </row>
    <row r="773" spans="15:15" ht="15.75" customHeight="1">
      <c r="O773" s="7"/>
    </row>
    <row r="774" spans="15:15" ht="15.75" customHeight="1">
      <c r="O774" s="7"/>
    </row>
    <row r="775" spans="15:15" ht="15.75" customHeight="1">
      <c r="O775" s="7"/>
    </row>
    <row r="776" spans="15:15" ht="15.75" customHeight="1">
      <c r="O776" s="7"/>
    </row>
    <row r="777" spans="15:15" ht="15.75" customHeight="1">
      <c r="O777" s="7"/>
    </row>
    <row r="778" spans="15:15" ht="15.75" customHeight="1">
      <c r="O778" s="7"/>
    </row>
    <row r="779" spans="15:15" ht="15.75" customHeight="1">
      <c r="O779" s="7"/>
    </row>
    <row r="780" spans="15:15" ht="15.75" customHeight="1">
      <c r="O780" s="7"/>
    </row>
    <row r="781" spans="15:15" ht="15.75" customHeight="1">
      <c r="O781" s="7"/>
    </row>
    <row r="782" spans="15:15" ht="15.75" customHeight="1">
      <c r="O782" s="7"/>
    </row>
    <row r="783" spans="15:15" ht="15.75" customHeight="1">
      <c r="O783" s="7"/>
    </row>
    <row r="784" spans="15:15" ht="15.75" customHeight="1">
      <c r="O784" s="7"/>
    </row>
    <row r="785" spans="15:15" ht="15.75" customHeight="1">
      <c r="O785" s="7"/>
    </row>
    <row r="786" spans="15:15" ht="15.75" customHeight="1">
      <c r="O786" s="7"/>
    </row>
    <row r="787" spans="15:15" ht="15.75" customHeight="1">
      <c r="O787" s="7"/>
    </row>
    <row r="788" spans="15:15" ht="15.75" customHeight="1">
      <c r="O788" s="7"/>
    </row>
    <row r="789" spans="15:15" ht="15.75" customHeight="1">
      <c r="O789" s="7"/>
    </row>
    <row r="790" spans="15:15" ht="15.75" customHeight="1">
      <c r="O790" s="7"/>
    </row>
    <row r="791" spans="15:15" ht="15.75" customHeight="1">
      <c r="O791" s="7"/>
    </row>
    <row r="792" spans="15:15" ht="15.75" customHeight="1">
      <c r="O792" s="7"/>
    </row>
    <row r="793" spans="15:15" ht="15.75" customHeight="1">
      <c r="O793" s="7"/>
    </row>
    <row r="794" spans="15:15" ht="15.75" customHeight="1">
      <c r="O794" s="7"/>
    </row>
    <row r="795" spans="15:15" ht="15.75" customHeight="1">
      <c r="O795" s="7"/>
    </row>
    <row r="796" spans="15:15" ht="15.75" customHeight="1">
      <c r="O796" s="7"/>
    </row>
    <row r="797" spans="15:15" ht="15.75" customHeight="1">
      <c r="O797" s="7"/>
    </row>
    <row r="798" spans="15:15" ht="15.75" customHeight="1">
      <c r="O798" s="7"/>
    </row>
    <row r="799" spans="15:15" ht="15.75" customHeight="1">
      <c r="O799" s="7"/>
    </row>
    <row r="800" spans="15:15" ht="15.75" customHeight="1">
      <c r="O800" s="7"/>
    </row>
    <row r="801" spans="15:15" ht="15.75" customHeight="1">
      <c r="O801" s="7"/>
    </row>
    <row r="802" spans="15:15" ht="15.75" customHeight="1">
      <c r="O802" s="7"/>
    </row>
    <row r="803" spans="15:15" ht="15.75" customHeight="1">
      <c r="O803" s="7"/>
    </row>
    <row r="804" spans="15:15" ht="15.75" customHeight="1">
      <c r="O804" s="7"/>
    </row>
    <row r="805" spans="15:15" ht="15.75" customHeight="1">
      <c r="O805" s="7"/>
    </row>
    <row r="806" spans="15:15" ht="15.75" customHeight="1">
      <c r="O806" s="7"/>
    </row>
    <row r="807" spans="15:15" ht="15.75" customHeight="1">
      <c r="O807" s="7"/>
    </row>
    <row r="808" spans="15:15" ht="15.75" customHeight="1">
      <c r="O808" s="7"/>
    </row>
    <row r="809" spans="15:15" ht="15.75" customHeight="1">
      <c r="O809" s="7"/>
    </row>
    <row r="810" spans="15:15" ht="15.75" customHeight="1">
      <c r="O810" s="7"/>
    </row>
    <row r="811" spans="15:15" ht="15.75" customHeight="1">
      <c r="O811" s="7"/>
    </row>
    <row r="812" spans="15:15" ht="15.75" customHeight="1">
      <c r="O812" s="7"/>
    </row>
    <row r="813" spans="15:15" ht="15.75" customHeight="1">
      <c r="O813" s="7"/>
    </row>
    <row r="814" spans="15:15" ht="15.75" customHeight="1">
      <c r="O814" s="7"/>
    </row>
    <row r="815" spans="15:15" ht="15.75" customHeight="1">
      <c r="O815" s="7"/>
    </row>
    <row r="816" spans="15:15" ht="15.75" customHeight="1">
      <c r="O816" s="7"/>
    </row>
    <row r="817" spans="15:15" ht="15.75" customHeight="1">
      <c r="O817" s="7"/>
    </row>
    <row r="818" spans="15:15" ht="15.75" customHeight="1">
      <c r="O818" s="7"/>
    </row>
    <row r="819" spans="15:15" ht="15.75" customHeight="1">
      <c r="O819" s="7"/>
    </row>
    <row r="820" spans="15:15" ht="15.75" customHeight="1">
      <c r="O820" s="7"/>
    </row>
    <row r="821" spans="15:15" ht="15.75" customHeight="1">
      <c r="O821" s="7"/>
    </row>
    <row r="822" spans="15:15" ht="15.75" customHeight="1">
      <c r="O822" s="7"/>
    </row>
    <row r="823" spans="15:15" ht="15.75" customHeight="1">
      <c r="O823" s="7"/>
    </row>
    <row r="824" spans="15:15" ht="15.75" customHeight="1">
      <c r="O824" s="7"/>
    </row>
    <row r="825" spans="15:15" ht="15.75" customHeight="1">
      <c r="O825" s="7"/>
    </row>
    <row r="826" spans="15:15" ht="15.75" customHeight="1">
      <c r="O826" s="7"/>
    </row>
    <row r="827" spans="15:15" ht="15.75" customHeight="1">
      <c r="O827" s="7"/>
    </row>
    <row r="828" spans="15:15" ht="15.75" customHeight="1">
      <c r="O828" s="7"/>
    </row>
    <row r="829" spans="15:15" ht="15.75" customHeight="1">
      <c r="O829" s="7"/>
    </row>
    <row r="830" spans="15:15" ht="15.75" customHeight="1">
      <c r="O830" s="7"/>
    </row>
    <row r="831" spans="15:15" ht="15.75" customHeight="1">
      <c r="O831" s="7"/>
    </row>
    <row r="832" spans="15:15" ht="15.75" customHeight="1">
      <c r="O832" s="7"/>
    </row>
    <row r="833" spans="15:15" ht="15.75" customHeight="1">
      <c r="O833" s="7"/>
    </row>
    <row r="834" spans="15:15" ht="15.75" customHeight="1">
      <c r="O834" s="7"/>
    </row>
    <row r="835" spans="15:15" ht="15.75" customHeight="1">
      <c r="O835" s="7"/>
    </row>
    <row r="836" spans="15:15" ht="15.75" customHeight="1">
      <c r="O836" s="7"/>
    </row>
    <row r="837" spans="15:15" ht="15.75" customHeight="1">
      <c r="O837" s="7"/>
    </row>
    <row r="838" spans="15:15" ht="15.75" customHeight="1">
      <c r="O838" s="7"/>
    </row>
    <row r="839" spans="15:15" ht="15.75" customHeight="1">
      <c r="O839" s="7"/>
    </row>
    <row r="840" spans="15:15" ht="15.75" customHeight="1">
      <c r="O840" s="7"/>
    </row>
    <row r="841" spans="15:15" ht="15.75" customHeight="1">
      <c r="O841" s="7"/>
    </row>
    <row r="842" spans="15:15" ht="15.75" customHeight="1">
      <c r="O842" s="7"/>
    </row>
    <row r="843" spans="15:15" ht="15.75" customHeight="1">
      <c r="O843" s="7"/>
    </row>
    <row r="844" spans="15:15" ht="15.75" customHeight="1">
      <c r="O844" s="7"/>
    </row>
    <row r="845" spans="15:15" ht="15.75" customHeight="1">
      <c r="O845" s="7"/>
    </row>
    <row r="846" spans="15:15" ht="15.75" customHeight="1">
      <c r="O846" s="7"/>
    </row>
    <row r="847" spans="15:15" ht="15.75" customHeight="1">
      <c r="O847" s="7"/>
    </row>
    <row r="848" spans="15:15" ht="15.75" customHeight="1">
      <c r="O848" s="7"/>
    </row>
    <row r="849" spans="15:15" ht="15.75" customHeight="1">
      <c r="O849" s="7"/>
    </row>
    <row r="850" spans="15:15" ht="15.75" customHeight="1">
      <c r="O850" s="7"/>
    </row>
    <row r="851" spans="15:15" ht="15.75" customHeight="1">
      <c r="O851" s="7"/>
    </row>
    <row r="852" spans="15:15" ht="15.75" customHeight="1">
      <c r="O852" s="7"/>
    </row>
    <row r="853" spans="15:15" ht="15.75" customHeight="1">
      <c r="O853" s="7"/>
    </row>
    <row r="854" spans="15:15" ht="15.75" customHeight="1">
      <c r="O854" s="7"/>
    </row>
    <row r="855" spans="15:15" ht="15.75" customHeight="1">
      <c r="O855" s="7"/>
    </row>
    <row r="856" spans="15:15" ht="15.75" customHeight="1">
      <c r="O856" s="7"/>
    </row>
    <row r="857" spans="15:15" ht="15.75" customHeight="1">
      <c r="O857" s="7"/>
    </row>
    <row r="858" spans="15:15" ht="15.75" customHeight="1">
      <c r="O858" s="7"/>
    </row>
    <row r="859" spans="15:15" ht="15.75" customHeight="1">
      <c r="O859" s="7"/>
    </row>
    <row r="860" spans="15:15" ht="15.75" customHeight="1">
      <c r="O860" s="7"/>
    </row>
    <row r="861" spans="15:15" ht="15.75" customHeight="1">
      <c r="O861" s="7"/>
    </row>
    <row r="862" spans="15:15" ht="15.75" customHeight="1">
      <c r="O862" s="7"/>
    </row>
    <row r="863" spans="15:15" ht="15.75" customHeight="1">
      <c r="O863" s="7"/>
    </row>
    <row r="864" spans="15:15" ht="15.75" customHeight="1">
      <c r="O864" s="7"/>
    </row>
    <row r="865" spans="15:15" ht="15.75" customHeight="1">
      <c r="O865" s="7"/>
    </row>
    <row r="866" spans="15:15" ht="15.75" customHeight="1">
      <c r="O866" s="7"/>
    </row>
    <row r="867" spans="15:15" ht="15.75" customHeight="1">
      <c r="O867" s="7"/>
    </row>
    <row r="868" spans="15:15" ht="15.75" customHeight="1">
      <c r="O868" s="7"/>
    </row>
    <row r="869" spans="15:15" ht="15.75" customHeight="1">
      <c r="O869" s="7"/>
    </row>
    <row r="870" spans="15:15" ht="15.75" customHeight="1">
      <c r="O870" s="7"/>
    </row>
    <row r="871" spans="15:15" ht="15.75" customHeight="1">
      <c r="O871" s="7"/>
    </row>
    <row r="872" spans="15:15" ht="15.75" customHeight="1">
      <c r="O872" s="7"/>
    </row>
    <row r="873" spans="15:15" ht="15.75" customHeight="1">
      <c r="O873" s="7"/>
    </row>
    <row r="874" spans="15:15" ht="15.75" customHeight="1">
      <c r="O874" s="7"/>
    </row>
    <row r="875" spans="15:15" ht="15.75" customHeight="1">
      <c r="O875" s="7"/>
    </row>
    <row r="876" spans="15:15" ht="15.75" customHeight="1">
      <c r="O876" s="7"/>
    </row>
    <row r="877" spans="15:15" ht="15.75" customHeight="1">
      <c r="O877" s="7"/>
    </row>
    <row r="878" spans="15:15" ht="15.75" customHeight="1">
      <c r="O878" s="7"/>
    </row>
    <row r="879" spans="15:15" ht="15.75" customHeight="1">
      <c r="O879" s="7"/>
    </row>
    <row r="880" spans="15:15" ht="15.75" customHeight="1">
      <c r="O880" s="7"/>
    </row>
    <row r="881" spans="15:15" ht="15.75" customHeight="1">
      <c r="O881" s="7"/>
    </row>
    <row r="882" spans="15:15" ht="15.75" customHeight="1">
      <c r="O882" s="7"/>
    </row>
    <row r="883" spans="15:15" ht="15.75" customHeight="1">
      <c r="O883" s="7"/>
    </row>
    <row r="884" spans="15:15" ht="15.75" customHeight="1">
      <c r="O884" s="7"/>
    </row>
    <row r="885" spans="15:15" ht="15.75" customHeight="1">
      <c r="O885" s="7"/>
    </row>
    <row r="886" spans="15:15" ht="15.75" customHeight="1">
      <c r="O886" s="7"/>
    </row>
    <row r="887" spans="15:15" ht="15.75" customHeight="1">
      <c r="O887" s="7"/>
    </row>
    <row r="888" spans="15:15" ht="15.75" customHeight="1">
      <c r="O888" s="7"/>
    </row>
    <row r="889" spans="15:15" ht="15.75" customHeight="1">
      <c r="O889" s="7"/>
    </row>
    <row r="890" spans="15:15" ht="15.75" customHeight="1">
      <c r="O890" s="7"/>
    </row>
    <row r="891" spans="15:15" ht="15.75" customHeight="1">
      <c r="O891" s="7"/>
    </row>
    <row r="892" spans="15:15" ht="15.75" customHeight="1">
      <c r="O892" s="7"/>
    </row>
    <row r="893" spans="15:15" ht="15.75" customHeight="1">
      <c r="O893" s="7"/>
    </row>
    <row r="894" spans="15:15" ht="15.75" customHeight="1">
      <c r="O894" s="7"/>
    </row>
    <row r="895" spans="15:15" ht="15.75" customHeight="1">
      <c r="O895" s="7"/>
    </row>
    <row r="896" spans="15:15" ht="15.75" customHeight="1">
      <c r="O896" s="7"/>
    </row>
    <row r="897" spans="15:15" ht="15.75" customHeight="1">
      <c r="O897" s="7"/>
    </row>
    <row r="898" spans="15:15" ht="15.75" customHeight="1">
      <c r="O898" s="7"/>
    </row>
    <row r="899" spans="15:15" ht="15.75" customHeight="1">
      <c r="O899" s="7"/>
    </row>
    <row r="900" spans="15:15" ht="15.75" customHeight="1">
      <c r="O900" s="7"/>
    </row>
    <row r="901" spans="15:15" ht="15.75" customHeight="1">
      <c r="O901" s="7"/>
    </row>
    <row r="902" spans="15:15" ht="15.75" customHeight="1">
      <c r="O902" s="7"/>
    </row>
    <row r="903" spans="15:15" ht="15.75" customHeight="1">
      <c r="O903" s="7"/>
    </row>
    <row r="904" spans="15:15" ht="15.75" customHeight="1">
      <c r="O904" s="7"/>
    </row>
    <row r="905" spans="15:15" ht="15.75" customHeight="1">
      <c r="O905" s="7"/>
    </row>
    <row r="906" spans="15:15" ht="15.75" customHeight="1">
      <c r="O906" s="7"/>
    </row>
    <row r="907" spans="15:15" ht="15.75" customHeight="1">
      <c r="O907" s="7"/>
    </row>
    <row r="908" spans="15:15" ht="15.75" customHeight="1">
      <c r="O908" s="7"/>
    </row>
    <row r="909" spans="15:15" ht="15.75" customHeight="1">
      <c r="O909" s="7"/>
    </row>
    <row r="910" spans="15:15" ht="15.75" customHeight="1">
      <c r="O910" s="7"/>
    </row>
    <row r="911" spans="15:15" ht="15.75" customHeight="1">
      <c r="O911" s="7"/>
    </row>
    <row r="912" spans="15:15" ht="15.75" customHeight="1">
      <c r="O912" s="7"/>
    </row>
    <row r="913" spans="15:15" ht="15.75" customHeight="1">
      <c r="O913" s="7"/>
    </row>
    <row r="914" spans="15:15" ht="15.75" customHeight="1">
      <c r="O914" s="7"/>
    </row>
    <row r="915" spans="15:15" ht="15.75" customHeight="1">
      <c r="O915" s="7"/>
    </row>
    <row r="916" spans="15:15" ht="15.75" customHeight="1">
      <c r="O916" s="7"/>
    </row>
    <row r="917" spans="15:15" ht="15.75" customHeight="1">
      <c r="O917" s="7"/>
    </row>
    <row r="918" spans="15:15" ht="15.75" customHeight="1">
      <c r="O918" s="7"/>
    </row>
    <row r="919" spans="15:15" ht="15.75" customHeight="1">
      <c r="O919" s="7"/>
    </row>
    <row r="920" spans="15:15" ht="15.75" customHeight="1">
      <c r="O920" s="7"/>
    </row>
    <row r="921" spans="15:15" ht="15.75" customHeight="1">
      <c r="O921" s="7"/>
    </row>
    <row r="922" spans="15:15" ht="15.75" customHeight="1">
      <c r="O922" s="7"/>
    </row>
    <row r="923" spans="15:15" ht="15.75" customHeight="1">
      <c r="O923" s="7"/>
    </row>
    <row r="924" spans="15:15" ht="15.75" customHeight="1">
      <c r="O924" s="7"/>
    </row>
    <row r="925" spans="15:15" ht="15.75" customHeight="1">
      <c r="O925" s="7"/>
    </row>
    <row r="926" spans="15:15" ht="15.75" customHeight="1">
      <c r="O926" s="7"/>
    </row>
    <row r="927" spans="15:15" ht="15.75" customHeight="1">
      <c r="O927" s="7"/>
    </row>
    <row r="928" spans="15:15" ht="15.75" customHeight="1">
      <c r="O928" s="7"/>
    </row>
    <row r="929" spans="15:15" ht="15.75" customHeight="1">
      <c r="O929" s="7"/>
    </row>
    <row r="930" spans="15:15" ht="15.75" customHeight="1">
      <c r="O930" s="7"/>
    </row>
    <row r="931" spans="15:15" ht="15.75" customHeight="1">
      <c r="O931" s="7"/>
    </row>
    <row r="932" spans="15:15" ht="15.75" customHeight="1">
      <c r="O932" s="7"/>
    </row>
    <row r="933" spans="15:15" ht="15.75" customHeight="1">
      <c r="O933" s="7"/>
    </row>
    <row r="934" spans="15:15" ht="15.75" customHeight="1">
      <c r="O934" s="7"/>
    </row>
    <row r="935" spans="15:15" ht="15.75" customHeight="1">
      <c r="O935" s="7"/>
    </row>
    <row r="936" spans="15:15" ht="15.75" customHeight="1">
      <c r="O936" s="7"/>
    </row>
    <row r="937" spans="15:15" ht="15.75" customHeight="1">
      <c r="O937" s="7"/>
    </row>
    <row r="938" spans="15:15" ht="15.75" customHeight="1">
      <c r="O938" s="7"/>
    </row>
    <row r="939" spans="15:15" ht="15.75" customHeight="1">
      <c r="O939" s="7"/>
    </row>
    <row r="940" spans="15:15" ht="15.75" customHeight="1">
      <c r="O940" s="7"/>
    </row>
    <row r="941" spans="15:15" ht="15.75" customHeight="1">
      <c r="O941" s="7"/>
    </row>
    <row r="942" spans="15:15" ht="15.75" customHeight="1">
      <c r="O942" s="7"/>
    </row>
    <row r="943" spans="15:15" ht="15.75" customHeight="1">
      <c r="O943" s="7"/>
    </row>
    <row r="944" spans="15:15" ht="15.75" customHeight="1">
      <c r="O944" s="7"/>
    </row>
    <row r="945" spans="15:15" ht="15.75" customHeight="1">
      <c r="O945" s="7"/>
    </row>
    <row r="946" spans="15:15" ht="15.75" customHeight="1">
      <c r="O946" s="7"/>
    </row>
    <row r="947" spans="15:15" ht="15.75" customHeight="1">
      <c r="O947" s="7"/>
    </row>
    <row r="948" spans="15:15" ht="15.75" customHeight="1">
      <c r="O948" s="7"/>
    </row>
    <row r="949" spans="15:15" ht="15.75" customHeight="1">
      <c r="O949" s="7"/>
    </row>
    <row r="950" spans="15:15" ht="15.75" customHeight="1">
      <c r="O950" s="7"/>
    </row>
    <row r="951" spans="15:15" ht="15.75" customHeight="1">
      <c r="O951" s="7"/>
    </row>
    <row r="952" spans="15:15" ht="15.75" customHeight="1">
      <c r="O952" s="7"/>
    </row>
    <row r="953" spans="15:15" ht="15.75" customHeight="1">
      <c r="O953" s="7"/>
    </row>
    <row r="954" spans="15:15" ht="15.75" customHeight="1">
      <c r="O954" s="7"/>
    </row>
    <row r="955" spans="15:15" ht="15.75" customHeight="1">
      <c r="O955" s="7"/>
    </row>
    <row r="956" spans="15:15" ht="15.75" customHeight="1">
      <c r="O956" s="7"/>
    </row>
    <row r="957" spans="15:15" ht="15.75" customHeight="1">
      <c r="O957" s="7"/>
    </row>
    <row r="958" spans="15:15" ht="15.75" customHeight="1">
      <c r="O958" s="7"/>
    </row>
    <row r="959" spans="15:15" ht="15.75" customHeight="1">
      <c r="O959" s="7"/>
    </row>
    <row r="960" spans="15:15" ht="15.75" customHeight="1">
      <c r="O960" s="7"/>
    </row>
    <row r="961" spans="15:15" ht="15.75" customHeight="1">
      <c r="O961" s="7"/>
    </row>
    <row r="962" spans="15:15" ht="15.75" customHeight="1">
      <c r="O962" s="7"/>
    </row>
    <row r="963" spans="15:15" ht="15.75" customHeight="1">
      <c r="O963" s="7"/>
    </row>
    <row r="964" spans="15:15" ht="15.75" customHeight="1">
      <c r="O964" s="7"/>
    </row>
    <row r="965" spans="15:15" ht="15.75" customHeight="1">
      <c r="O965" s="7"/>
    </row>
    <row r="966" spans="15:15" ht="15.75" customHeight="1">
      <c r="O966" s="7"/>
    </row>
    <row r="967" spans="15:15" ht="15.75" customHeight="1">
      <c r="O967" s="7"/>
    </row>
    <row r="968" spans="15:15" ht="15.75" customHeight="1">
      <c r="O968" s="7"/>
    </row>
    <row r="969" spans="15:15" ht="15.75" customHeight="1">
      <c r="O969" s="7"/>
    </row>
    <row r="970" spans="15:15" ht="15.75" customHeight="1">
      <c r="O970" s="7"/>
    </row>
    <row r="971" spans="15:15" ht="15.75" customHeight="1">
      <c r="O971" s="7"/>
    </row>
    <row r="972" spans="15:15" ht="15.75" customHeight="1">
      <c r="O972" s="7"/>
    </row>
    <row r="973" spans="15:15" ht="15.75" customHeight="1">
      <c r="O973" s="7"/>
    </row>
    <row r="974" spans="15:15" ht="15.75" customHeight="1">
      <c r="O974" s="7"/>
    </row>
    <row r="975" spans="15:15" ht="15.75" customHeight="1">
      <c r="O975" s="7"/>
    </row>
    <row r="976" spans="15:15" ht="15.75" customHeight="1">
      <c r="O976" s="7"/>
    </row>
    <row r="977" spans="15:15" ht="15.75" customHeight="1">
      <c r="O977" s="7"/>
    </row>
    <row r="978" spans="15:15" ht="15.75" customHeight="1">
      <c r="O978" s="7"/>
    </row>
    <row r="979" spans="15:15" ht="15.75" customHeight="1">
      <c r="O979" s="7"/>
    </row>
    <row r="980" spans="15:15" ht="15.75" customHeight="1">
      <c r="O980" s="7"/>
    </row>
    <row r="981" spans="15:15" ht="15.75" customHeight="1">
      <c r="O981" s="7"/>
    </row>
    <row r="982" spans="15:15" ht="15.75" customHeight="1">
      <c r="O982" s="7"/>
    </row>
    <row r="983" spans="15:15" ht="15.75" customHeight="1">
      <c r="O983" s="7"/>
    </row>
    <row r="984" spans="15:15" ht="15.75" customHeight="1">
      <c r="O984" s="7"/>
    </row>
    <row r="985" spans="15:15" ht="15.75" customHeight="1">
      <c r="O985" s="7"/>
    </row>
    <row r="986" spans="15:15" ht="15.75" customHeight="1">
      <c r="O986" s="7"/>
    </row>
    <row r="987" spans="15:15" ht="15.75" customHeight="1">
      <c r="O987" s="7"/>
    </row>
    <row r="988" spans="15:15" ht="15.75" customHeight="1">
      <c r="O988" s="7"/>
    </row>
    <row r="989" spans="15:15" ht="15.75" customHeight="1">
      <c r="O989" s="7"/>
    </row>
    <row r="990" spans="15:15" ht="15.75" customHeight="1">
      <c r="O990" s="7"/>
    </row>
    <row r="991" spans="15:15" ht="15.75" customHeight="1">
      <c r="O991" s="7"/>
    </row>
    <row r="992" spans="15:15" ht="15.75" customHeight="1">
      <c r="O992" s="7"/>
    </row>
    <row r="993" spans="15:15" ht="15.75" customHeight="1">
      <c r="O993" s="7"/>
    </row>
    <row r="994" spans="15:15" ht="15.75" customHeight="1">
      <c r="O994" s="7"/>
    </row>
    <row r="995" spans="15:15" ht="15.75" customHeight="1">
      <c r="O995" s="7"/>
    </row>
    <row r="996" spans="15:15" ht="15.75" customHeight="1">
      <c r="O996" s="7"/>
    </row>
    <row r="997" spans="15:15" ht="15.75" customHeight="1">
      <c r="O997" s="7"/>
    </row>
    <row r="998" spans="15:15" ht="15.75" customHeight="1">
      <c r="O998" s="7"/>
    </row>
    <row r="999" spans="15:15" ht="15.75" customHeight="1">
      <c r="O999" s="7"/>
    </row>
    <row r="1000" spans="15:15" ht="15.75" customHeight="1">
      <c r="O1000" s="7"/>
    </row>
  </sheetData>
  <mergeCells count="140">
    <mergeCell ref="I91:I94"/>
    <mergeCell ref="J91:J94"/>
    <mergeCell ref="K91:K94"/>
    <mergeCell ref="L91:L94"/>
    <mergeCell ref="A91:A94"/>
    <mergeCell ref="B91:B94"/>
    <mergeCell ref="C91:C94"/>
    <mergeCell ref="E91:E94"/>
    <mergeCell ref="F91:F94"/>
    <mergeCell ref="G91:G94"/>
    <mergeCell ref="H91:H94"/>
    <mergeCell ref="I86:I90"/>
    <mergeCell ref="J86:J90"/>
    <mergeCell ref="K86:K90"/>
    <mergeCell ref="L86:L90"/>
    <mergeCell ref="A86:A90"/>
    <mergeCell ref="B86:B90"/>
    <mergeCell ref="C86:C90"/>
    <mergeCell ref="E86:E90"/>
    <mergeCell ref="F86:F90"/>
    <mergeCell ref="G86:G90"/>
    <mergeCell ref="H86:H90"/>
    <mergeCell ref="I77:I82"/>
    <mergeCell ref="J77:J82"/>
    <mergeCell ref="K77:K82"/>
    <mergeCell ref="L77:L82"/>
    <mergeCell ref="A77:A82"/>
    <mergeCell ref="B77:B82"/>
    <mergeCell ref="C77:C82"/>
    <mergeCell ref="E77:E82"/>
    <mergeCell ref="F77:F82"/>
    <mergeCell ref="G77:G82"/>
    <mergeCell ref="H77:H82"/>
    <mergeCell ref="E193:E195"/>
    <mergeCell ref="G193:G195"/>
    <mergeCell ref="J193:J195"/>
    <mergeCell ref="K193:K195"/>
    <mergeCell ref="L193:L195"/>
    <mergeCell ref="H194:H195"/>
    <mergeCell ref="I194:I195"/>
    <mergeCell ref="E174:E176"/>
    <mergeCell ref="E179:E181"/>
    <mergeCell ref="F179:F181"/>
    <mergeCell ref="G179:G181"/>
    <mergeCell ref="H179:H181"/>
    <mergeCell ref="I179:I181"/>
    <mergeCell ref="J179:J181"/>
    <mergeCell ref="K179:K181"/>
    <mergeCell ref="L179:L181"/>
    <mergeCell ref="F174:F176"/>
    <mergeCell ref="G174:G176"/>
    <mergeCell ref="H174:H176"/>
    <mergeCell ref="I174:I176"/>
    <mergeCell ref="J174:J176"/>
    <mergeCell ref="K174:K176"/>
    <mergeCell ref="L174:L176"/>
    <mergeCell ref="M179:M181"/>
    <mergeCell ref="N179:N181"/>
    <mergeCell ref="A179:A181"/>
    <mergeCell ref="B179:B181"/>
    <mergeCell ref="C179:C181"/>
    <mergeCell ref="A192:B192"/>
    <mergeCell ref="B193:B194"/>
    <mergeCell ref="C193:C194"/>
    <mergeCell ref="A201:B201"/>
    <mergeCell ref="B102:C102"/>
    <mergeCell ref="B117:C117"/>
    <mergeCell ref="B124:C124"/>
    <mergeCell ref="A163:C163"/>
    <mergeCell ref="A174:A176"/>
    <mergeCell ref="B174:B176"/>
    <mergeCell ref="C174:C176"/>
    <mergeCell ref="I98:I100"/>
    <mergeCell ref="J98:J100"/>
    <mergeCell ref="K98:K100"/>
    <mergeCell ref="L98:L100"/>
    <mergeCell ref="A98:A100"/>
    <mergeCell ref="B98:B100"/>
    <mergeCell ref="C98:C100"/>
    <mergeCell ref="E98:E100"/>
    <mergeCell ref="F98:F100"/>
    <mergeCell ref="G98:G100"/>
    <mergeCell ref="H98:H100"/>
    <mergeCell ref="I95:I97"/>
    <mergeCell ref="J95:J97"/>
    <mergeCell ref="K95:K97"/>
    <mergeCell ref="L95:L97"/>
    <mergeCell ref="A95:A97"/>
    <mergeCell ref="B95:B97"/>
    <mergeCell ref="C95:C97"/>
    <mergeCell ref="E95:E97"/>
    <mergeCell ref="F95:F97"/>
    <mergeCell ref="G95:G97"/>
    <mergeCell ref="H95:H97"/>
    <mergeCell ref="I83:I85"/>
    <mergeCell ref="J83:J85"/>
    <mergeCell ref="K83:K85"/>
    <mergeCell ref="L83:L85"/>
    <mergeCell ref="A83:A85"/>
    <mergeCell ref="B83:B85"/>
    <mergeCell ref="C83:C85"/>
    <mergeCell ref="E83:E85"/>
    <mergeCell ref="F83:F85"/>
    <mergeCell ref="G83:G85"/>
    <mergeCell ref="H83:H85"/>
    <mergeCell ref="H73:H76"/>
    <mergeCell ref="I73:I76"/>
    <mergeCell ref="J73:J76"/>
    <mergeCell ref="K73:K76"/>
    <mergeCell ref="L73:L76"/>
    <mergeCell ref="O73:O76"/>
    <mergeCell ref="A70:A72"/>
    <mergeCell ref="A73:A76"/>
    <mergeCell ref="B73:B76"/>
    <mergeCell ref="C73:C76"/>
    <mergeCell ref="E73:E76"/>
    <mergeCell ref="F73:F76"/>
    <mergeCell ref="G73:G76"/>
    <mergeCell ref="G70:G72"/>
    <mergeCell ref="H70:H72"/>
    <mergeCell ref="J70:J72"/>
    <mergeCell ref="K70:K72"/>
    <mergeCell ref="L70:L72"/>
    <mergeCell ref="O70:O72"/>
    <mergeCell ref="H5:H6"/>
    <mergeCell ref="I5:I6"/>
    <mergeCell ref="B70:B72"/>
    <mergeCell ref="C70:C72"/>
    <mergeCell ref="E70:E72"/>
    <mergeCell ref="F70:F72"/>
    <mergeCell ref="I70:I72"/>
    <mergeCell ref="J5:J6"/>
    <mergeCell ref="K5:L5"/>
    <mergeCell ref="A4:T4"/>
    <mergeCell ref="A5:A6"/>
    <mergeCell ref="B5:B6"/>
    <mergeCell ref="C5:C6"/>
    <mergeCell ref="D5:D6"/>
    <mergeCell ref="E5:E6"/>
    <mergeCell ref="F5:F6"/>
  </mergeCells>
  <hyperlinks>
    <hyperlink ref="D119" r:id="rId1"/>
  </hyperlinks>
  <pageMargins left="0.7" right="0.7" top="0.75" bottom="0.75" header="0" footer="0"/>
  <pageSetup paperSize="9" scale="55"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5" topLeftCell="A6" activePane="bottomLeft" state="frozen"/>
      <selection pane="bottomLeft" activeCell="B7" sqref="B7"/>
    </sheetView>
  </sheetViews>
  <sheetFormatPr defaultColWidth="14.42578125" defaultRowHeight="15" customHeight="1"/>
  <cols>
    <col min="1" max="1" width="6.7109375" customWidth="1"/>
    <col min="2" max="2" width="62.28515625" customWidth="1"/>
    <col min="3" max="3" width="33.7109375" customWidth="1"/>
    <col min="4" max="4" width="35.42578125" customWidth="1"/>
    <col min="5" max="5" width="37" customWidth="1"/>
    <col min="6" max="6" width="34.7109375" customWidth="1"/>
    <col min="7" max="7" width="38.42578125" customWidth="1"/>
    <col min="8" max="9" width="9.140625" customWidth="1"/>
    <col min="10" max="26" width="8" customWidth="1"/>
  </cols>
  <sheetData>
    <row r="1" spans="1:26" ht="21.75" customHeight="1">
      <c r="A1" s="233" t="s">
        <v>450</v>
      </c>
      <c r="B1" s="233" t="s">
        <v>451</v>
      </c>
      <c r="C1" s="234"/>
      <c r="D1" s="189"/>
      <c r="E1" s="189"/>
      <c r="F1" s="189"/>
      <c r="G1" s="189"/>
      <c r="H1" s="189"/>
      <c r="I1" s="189"/>
      <c r="J1" s="189"/>
      <c r="K1" s="189"/>
      <c r="L1" s="189"/>
      <c r="M1" s="189"/>
      <c r="N1" s="189"/>
      <c r="O1" s="189"/>
      <c r="P1" s="189"/>
      <c r="Q1" s="189"/>
      <c r="R1" s="189"/>
      <c r="S1" s="189"/>
      <c r="T1" s="189"/>
      <c r="U1" s="189"/>
      <c r="V1" s="189"/>
      <c r="W1" s="189"/>
      <c r="X1" s="189"/>
      <c r="Y1" s="189"/>
      <c r="Z1" s="189"/>
    </row>
    <row r="2" spans="1:26" ht="1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row>
    <row r="3" spans="1:26" ht="25.5" customHeight="1">
      <c r="A3" s="465" t="s">
        <v>452</v>
      </c>
      <c r="B3" s="466"/>
      <c r="C3" s="466"/>
      <c r="D3" s="466"/>
      <c r="E3" s="466"/>
      <c r="F3" s="466"/>
      <c r="G3" s="467"/>
      <c r="H3" s="189"/>
      <c r="I3" s="189"/>
      <c r="J3" s="189"/>
      <c r="K3" s="189"/>
      <c r="L3" s="189"/>
      <c r="M3" s="189"/>
      <c r="N3" s="189"/>
      <c r="O3" s="189"/>
      <c r="P3" s="189"/>
      <c r="Q3" s="189"/>
      <c r="R3" s="189"/>
      <c r="S3" s="189"/>
      <c r="T3" s="189"/>
      <c r="U3" s="189"/>
      <c r="V3" s="189"/>
      <c r="W3" s="189"/>
      <c r="X3" s="189"/>
      <c r="Y3" s="189"/>
      <c r="Z3" s="189"/>
    </row>
    <row r="4" spans="1:26" ht="18.75" customHeight="1">
      <c r="A4" s="468" t="s">
        <v>453</v>
      </c>
      <c r="B4" s="470" t="s">
        <v>454</v>
      </c>
      <c r="C4" s="471" t="s">
        <v>455</v>
      </c>
      <c r="D4" s="412"/>
      <c r="E4" s="412"/>
      <c r="F4" s="413"/>
      <c r="G4" s="470" t="s">
        <v>456</v>
      </c>
      <c r="H4" s="189"/>
      <c r="I4" s="189"/>
      <c r="J4" s="189"/>
      <c r="K4" s="189"/>
      <c r="L4" s="189"/>
      <c r="M4" s="189"/>
      <c r="N4" s="189"/>
      <c r="O4" s="189"/>
      <c r="P4" s="189"/>
      <c r="Q4" s="189"/>
      <c r="R4" s="189"/>
      <c r="S4" s="189"/>
      <c r="T4" s="189"/>
      <c r="U4" s="189"/>
      <c r="V4" s="189"/>
      <c r="W4" s="189"/>
      <c r="X4" s="189"/>
      <c r="Y4" s="189"/>
      <c r="Z4" s="189"/>
    </row>
    <row r="5" spans="1:26" ht="26.25" customHeight="1">
      <c r="A5" s="469"/>
      <c r="B5" s="423"/>
      <c r="C5" s="235" t="s">
        <v>457</v>
      </c>
      <c r="D5" s="235" t="s">
        <v>458</v>
      </c>
      <c r="E5" s="235" t="s">
        <v>459</v>
      </c>
      <c r="F5" s="235" t="s">
        <v>460</v>
      </c>
      <c r="G5" s="408"/>
      <c r="H5" s="236" t="s">
        <v>461</v>
      </c>
      <c r="I5" s="236" t="s">
        <v>462</v>
      </c>
      <c r="J5" s="236" t="s">
        <v>463</v>
      </c>
      <c r="K5" s="236" t="s">
        <v>464</v>
      </c>
      <c r="L5" s="189"/>
      <c r="M5" s="189"/>
      <c r="N5" s="189"/>
      <c r="O5" s="189"/>
      <c r="P5" s="189"/>
      <c r="Q5" s="189"/>
      <c r="R5" s="189"/>
      <c r="S5" s="189"/>
      <c r="T5" s="189"/>
      <c r="U5" s="189"/>
      <c r="V5" s="189"/>
      <c r="W5" s="189"/>
      <c r="X5" s="189"/>
      <c r="Y5" s="189"/>
      <c r="Z5" s="189"/>
    </row>
    <row r="6" spans="1:26" ht="17.25" customHeight="1">
      <c r="A6" s="237">
        <v>1</v>
      </c>
      <c r="B6" s="237">
        <v>2</v>
      </c>
      <c r="C6" s="237">
        <v>3</v>
      </c>
      <c r="D6" s="237">
        <v>4</v>
      </c>
      <c r="E6" s="237">
        <v>5</v>
      </c>
      <c r="F6" s="237">
        <v>6</v>
      </c>
      <c r="G6" s="238"/>
      <c r="H6" s="239"/>
      <c r="I6" s="239"/>
      <c r="J6" s="239"/>
      <c r="K6" s="239"/>
      <c r="L6" s="239"/>
      <c r="M6" s="239"/>
      <c r="N6" s="239"/>
      <c r="O6" s="239"/>
      <c r="P6" s="239"/>
      <c r="Q6" s="239"/>
      <c r="R6" s="239"/>
      <c r="S6" s="239"/>
      <c r="T6" s="239"/>
      <c r="U6" s="239"/>
      <c r="V6" s="239"/>
      <c r="W6" s="239"/>
      <c r="X6" s="239"/>
      <c r="Y6" s="239"/>
      <c r="Z6" s="239"/>
    </row>
    <row r="7" spans="1:26" ht="21" customHeight="1">
      <c r="A7" s="240" t="s">
        <v>465</v>
      </c>
      <c r="B7" s="241" t="s">
        <v>466</v>
      </c>
      <c r="C7" s="242"/>
      <c r="D7" s="242"/>
      <c r="E7" s="242"/>
      <c r="F7" s="242"/>
      <c r="G7" s="238"/>
      <c r="H7" s="189"/>
      <c r="I7" s="189"/>
      <c r="J7" s="189"/>
      <c r="K7" s="189"/>
      <c r="L7" s="189"/>
      <c r="M7" s="189"/>
      <c r="N7" s="189"/>
      <c r="O7" s="189"/>
      <c r="P7" s="189"/>
      <c r="Q7" s="189"/>
      <c r="R7" s="189"/>
      <c r="S7" s="189"/>
      <c r="T7" s="189"/>
      <c r="U7" s="189"/>
      <c r="V7" s="189"/>
      <c r="W7" s="189"/>
      <c r="X7" s="189"/>
      <c r="Y7" s="189"/>
      <c r="Z7" s="189"/>
    </row>
    <row r="8" spans="1:26" ht="18" customHeight="1">
      <c r="A8" s="243" t="s">
        <v>467</v>
      </c>
      <c r="B8" s="244" t="s">
        <v>468</v>
      </c>
      <c r="C8" s="245" t="s">
        <v>469</v>
      </c>
      <c r="D8" s="245"/>
      <c r="E8" s="246"/>
      <c r="F8" s="246" t="s">
        <v>470</v>
      </c>
      <c r="G8" s="238">
        <v>10</v>
      </c>
      <c r="H8" s="236">
        <v>10</v>
      </c>
      <c r="I8" s="236">
        <v>10</v>
      </c>
      <c r="J8" s="236">
        <v>10</v>
      </c>
      <c r="K8" s="236">
        <v>10</v>
      </c>
      <c r="L8" s="189"/>
      <c r="M8" s="189"/>
      <c r="N8" s="189"/>
      <c r="O8" s="189"/>
      <c r="P8" s="189"/>
      <c r="Q8" s="189"/>
      <c r="R8" s="189"/>
      <c r="S8" s="189"/>
      <c r="T8" s="189"/>
      <c r="U8" s="189"/>
      <c r="V8" s="189"/>
      <c r="W8" s="189"/>
      <c r="X8" s="189"/>
      <c r="Y8" s="189"/>
      <c r="Z8" s="189"/>
    </row>
    <row r="9" spans="1:26" ht="58.5" customHeight="1">
      <c r="A9" s="243" t="s">
        <v>471</v>
      </c>
      <c r="B9" s="247" t="s">
        <v>472</v>
      </c>
      <c r="C9" s="245" t="s">
        <v>473</v>
      </c>
      <c r="D9" s="245" t="s">
        <v>474</v>
      </c>
      <c r="E9" s="245" t="s">
        <v>475</v>
      </c>
      <c r="F9" s="245" t="s">
        <v>476</v>
      </c>
      <c r="G9" s="238">
        <v>10</v>
      </c>
      <c r="H9" s="236">
        <v>10</v>
      </c>
      <c r="I9" s="236">
        <v>10</v>
      </c>
      <c r="J9" s="236">
        <v>10</v>
      </c>
      <c r="K9" s="236">
        <v>10</v>
      </c>
      <c r="L9" s="189"/>
      <c r="M9" s="189"/>
      <c r="N9" s="189"/>
      <c r="O9" s="189"/>
      <c r="P9" s="189"/>
      <c r="Q9" s="189"/>
      <c r="R9" s="189"/>
      <c r="S9" s="189"/>
      <c r="T9" s="189"/>
      <c r="U9" s="189"/>
      <c r="V9" s="189"/>
      <c r="W9" s="189"/>
      <c r="X9" s="189"/>
      <c r="Y9" s="189"/>
      <c r="Z9" s="189"/>
    </row>
    <row r="10" spans="1:26" ht="30" customHeight="1">
      <c r="A10" s="243" t="s">
        <v>477</v>
      </c>
      <c r="B10" s="248" t="s">
        <v>478</v>
      </c>
      <c r="C10" s="245" t="s">
        <v>473</v>
      </c>
      <c r="D10" s="245" t="s">
        <v>479</v>
      </c>
      <c r="E10" s="245" t="s">
        <v>480</v>
      </c>
      <c r="F10" s="245" t="s">
        <v>481</v>
      </c>
      <c r="G10" s="238">
        <v>10</v>
      </c>
      <c r="H10" s="236">
        <v>4</v>
      </c>
      <c r="I10" s="236">
        <v>7</v>
      </c>
      <c r="J10" s="236">
        <v>4</v>
      </c>
      <c r="K10" s="236">
        <v>7</v>
      </c>
      <c r="L10" s="189"/>
      <c r="M10" s="189"/>
      <c r="N10" s="189"/>
      <c r="O10" s="189"/>
      <c r="P10" s="189"/>
      <c r="Q10" s="189"/>
      <c r="R10" s="189"/>
      <c r="S10" s="189"/>
      <c r="T10" s="189"/>
      <c r="U10" s="189"/>
      <c r="V10" s="189"/>
      <c r="W10" s="189"/>
      <c r="X10" s="189"/>
      <c r="Y10" s="189"/>
      <c r="Z10" s="189"/>
    </row>
    <row r="11" spans="1:26" ht="18" customHeight="1">
      <c r="A11" s="243" t="s">
        <v>482</v>
      </c>
      <c r="B11" s="248" t="s">
        <v>483</v>
      </c>
      <c r="C11" s="245" t="s">
        <v>484</v>
      </c>
      <c r="D11" s="245" t="s">
        <v>485</v>
      </c>
      <c r="E11" s="245" t="s">
        <v>486</v>
      </c>
      <c r="F11" s="245" t="s">
        <v>487</v>
      </c>
      <c r="G11" s="238">
        <v>10</v>
      </c>
      <c r="H11" s="236">
        <v>4</v>
      </c>
      <c r="I11" s="236">
        <v>7</v>
      </c>
      <c r="J11" s="236">
        <v>4</v>
      </c>
      <c r="K11" s="236">
        <v>7</v>
      </c>
      <c r="L11" s="189"/>
      <c r="M11" s="189"/>
      <c r="N11" s="189"/>
      <c r="O11" s="189"/>
      <c r="P11" s="189"/>
      <c r="Q11" s="189"/>
      <c r="R11" s="189"/>
      <c r="S11" s="189"/>
      <c r="T11" s="189"/>
      <c r="U11" s="189"/>
      <c r="V11" s="189"/>
      <c r="W11" s="189"/>
      <c r="X11" s="189"/>
      <c r="Y11" s="189"/>
      <c r="Z11" s="189"/>
    </row>
    <row r="12" spans="1:26" ht="18" customHeight="1">
      <c r="A12" s="243" t="s">
        <v>488</v>
      </c>
      <c r="B12" s="248" t="s">
        <v>489</v>
      </c>
      <c r="C12" s="245" t="s">
        <v>484</v>
      </c>
      <c r="D12" s="245" t="s">
        <v>490</v>
      </c>
      <c r="E12" s="245" t="s">
        <v>491</v>
      </c>
      <c r="F12" s="245" t="s">
        <v>492</v>
      </c>
      <c r="G12" s="238">
        <v>10</v>
      </c>
      <c r="H12" s="236">
        <v>4</v>
      </c>
      <c r="I12" s="236">
        <v>7</v>
      </c>
      <c r="J12" s="236">
        <v>4</v>
      </c>
      <c r="K12" s="236">
        <v>7</v>
      </c>
      <c r="L12" s="189"/>
      <c r="M12" s="189"/>
      <c r="N12" s="189"/>
      <c r="O12" s="189"/>
      <c r="P12" s="189"/>
      <c r="Q12" s="189"/>
      <c r="R12" s="189"/>
      <c r="S12" s="189"/>
      <c r="T12" s="189"/>
      <c r="U12" s="189"/>
      <c r="V12" s="189"/>
      <c r="W12" s="189"/>
      <c r="X12" s="189"/>
      <c r="Y12" s="189"/>
      <c r="Z12" s="189"/>
    </row>
    <row r="13" spans="1:26" ht="60" customHeight="1">
      <c r="A13" s="243" t="s">
        <v>493</v>
      </c>
      <c r="B13" s="249" t="s">
        <v>494</v>
      </c>
      <c r="C13" s="245" t="s">
        <v>495</v>
      </c>
      <c r="D13" s="245" t="s">
        <v>496</v>
      </c>
      <c r="E13" s="245" t="s">
        <v>497</v>
      </c>
      <c r="F13" s="245" t="s">
        <v>498</v>
      </c>
      <c r="G13" s="238">
        <v>10</v>
      </c>
      <c r="H13" s="236">
        <v>7</v>
      </c>
      <c r="I13" s="236">
        <v>10</v>
      </c>
      <c r="J13" s="236">
        <v>7</v>
      </c>
      <c r="K13" s="236">
        <v>10</v>
      </c>
      <c r="L13" s="189"/>
      <c r="M13" s="189"/>
      <c r="N13" s="189"/>
      <c r="O13" s="189"/>
      <c r="P13" s="189"/>
      <c r="Q13" s="189"/>
      <c r="R13" s="189"/>
      <c r="S13" s="189"/>
      <c r="T13" s="189"/>
      <c r="U13" s="189"/>
      <c r="V13" s="189"/>
      <c r="W13" s="189"/>
      <c r="X13" s="189"/>
      <c r="Y13" s="189"/>
      <c r="Z13" s="189"/>
    </row>
    <row r="14" spans="1:26" ht="20.25" customHeight="1">
      <c r="A14" s="243"/>
      <c r="B14" s="250" t="s">
        <v>499</v>
      </c>
      <c r="C14" s="251"/>
      <c r="D14" s="251"/>
      <c r="E14" s="251"/>
      <c r="F14" s="251"/>
      <c r="G14" s="252">
        <f>(G8+G9+G10+G11+G12+G13)/6</f>
        <v>10</v>
      </c>
      <c r="H14" s="189"/>
      <c r="I14" s="189"/>
      <c r="J14" s="189"/>
      <c r="K14" s="189"/>
      <c r="L14" s="189"/>
      <c r="M14" s="189"/>
      <c r="N14" s="189"/>
      <c r="O14" s="189"/>
      <c r="P14" s="189"/>
      <c r="Q14" s="189"/>
      <c r="R14" s="189"/>
      <c r="S14" s="189"/>
      <c r="T14" s="189"/>
      <c r="U14" s="189"/>
      <c r="V14" s="189"/>
      <c r="W14" s="189"/>
      <c r="X14" s="189"/>
      <c r="Y14" s="189"/>
      <c r="Z14" s="189"/>
    </row>
    <row r="15" spans="1:26" ht="18" customHeight="1">
      <c r="A15" s="253" t="s">
        <v>450</v>
      </c>
      <c r="B15" s="254" t="s">
        <v>500</v>
      </c>
      <c r="C15" s="255"/>
      <c r="D15" s="256"/>
      <c r="E15" s="242"/>
      <c r="F15" s="242"/>
      <c r="G15" s="257"/>
      <c r="H15" s="189"/>
      <c r="I15" s="189"/>
      <c r="J15" s="189"/>
      <c r="K15" s="189"/>
      <c r="L15" s="189"/>
      <c r="M15" s="189"/>
      <c r="N15" s="189"/>
      <c r="O15" s="189"/>
      <c r="P15" s="189"/>
      <c r="Q15" s="189"/>
      <c r="R15" s="189"/>
      <c r="S15" s="189"/>
      <c r="T15" s="189"/>
      <c r="U15" s="189"/>
      <c r="V15" s="189"/>
      <c r="W15" s="189"/>
      <c r="X15" s="189"/>
      <c r="Y15" s="189"/>
      <c r="Z15" s="189"/>
    </row>
    <row r="16" spans="1:26" ht="202.5" customHeight="1">
      <c r="A16" s="243" t="s">
        <v>501</v>
      </c>
      <c r="B16" s="258" t="s">
        <v>502</v>
      </c>
      <c r="C16" s="245" t="s">
        <v>503</v>
      </c>
      <c r="D16" s="244" t="s">
        <v>504</v>
      </c>
      <c r="E16" s="244" t="s">
        <v>505</v>
      </c>
      <c r="F16" s="244" t="s">
        <v>506</v>
      </c>
      <c r="G16" s="238">
        <v>10</v>
      </c>
      <c r="H16" s="236">
        <v>10</v>
      </c>
      <c r="I16" s="236">
        <v>10</v>
      </c>
      <c r="J16" s="236">
        <v>10</v>
      </c>
      <c r="K16" s="236">
        <v>10</v>
      </c>
      <c r="L16" s="189"/>
      <c r="M16" s="189"/>
      <c r="N16" s="189"/>
      <c r="O16" s="189"/>
      <c r="P16" s="189"/>
      <c r="Q16" s="189"/>
      <c r="R16" s="189"/>
      <c r="S16" s="189"/>
      <c r="T16" s="189"/>
      <c r="U16" s="189"/>
      <c r="V16" s="189"/>
      <c r="W16" s="189"/>
      <c r="X16" s="189"/>
      <c r="Y16" s="189"/>
      <c r="Z16" s="189"/>
    </row>
    <row r="17" spans="1:26" ht="343.5" customHeight="1">
      <c r="A17" s="243" t="s">
        <v>507</v>
      </c>
      <c r="B17" s="258" t="s">
        <v>508</v>
      </c>
      <c r="C17" s="245" t="s">
        <v>503</v>
      </c>
      <c r="D17" s="244" t="s">
        <v>509</v>
      </c>
      <c r="E17" s="244" t="s">
        <v>510</v>
      </c>
      <c r="F17" s="244" t="s">
        <v>511</v>
      </c>
      <c r="G17" s="238">
        <v>10</v>
      </c>
      <c r="H17" s="236">
        <v>10</v>
      </c>
      <c r="I17" s="236">
        <v>10</v>
      </c>
      <c r="J17" s="236">
        <v>10</v>
      </c>
      <c r="K17" s="236">
        <v>10</v>
      </c>
      <c r="L17" s="189"/>
      <c r="M17" s="189"/>
      <c r="N17" s="189"/>
      <c r="O17" s="189"/>
      <c r="P17" s="189"/>
      <c r="Q17" s="189"/>
      <c r="R17" s="189"/>
      <c r="S17" s="189"/>
      <c r="T17" s="189"/>
      <c r="U17" s="189"/>
      <c r="V17" s="189"/>
      <c r="W17" s="189"/>
      <c r="X17" s="189"/>
      <c r="Y17" s="189"/>
      <c r="Z17" s="189"/>
    </row>
    <row r="18" spans="1:26" ht="62.25" customHeight="1">
      <c r="A18" s="259" t="s">
        <v>512</v>
      </c>
      <c r="B18" s="260" t="s">
        <v>513</v>
      </c>
      <c r="C18" s="245" t="s">
        <v>503</v>
      </c>
      <c r="D18" s="244" t="s">
        <v>514</v>
      </c>
      <c r="E18" s="244" t="s">
        <v>515</v>
      </c>
      <c r="F18" s="244" t="s">
        <v>516</v>
      </c>
      <c r="G18" s="238">
        <v>10</v>
      </c>
      <c r="H18" s="236">
        <v>10</v>
      </c>
      <c r="I18" s="236">
        <v>10</v>
      </c>
      <c r="J18" s="236">
        <v>10</v>
      </c>
      <c r="K18" s="236">
        <v>10</v>
      </c>
      <c r="L18" s="189"/>
      <c r="M18" s="189"/>
      <c r="N18" s="189"/>
      <c r="O18" s="189"/>
      <c r="P18" s="189"/>
      <c r="Q18" s="189"/>
      <c r="R18" s="189"/>
      <c r="S18" s="189"/>
      <c r="T18" s="189"/>
      <c r="U18" s="189"/>
      <c r="V18" s="189"/>
      <c r="W18" s="189"/>
      <c r="X18" s="189"/>
      <c r="Y18" s="189"/>
      <c r="Z18" s="189"/>
    </row>
    <row r="19" spans="1:26" ht="62.25" customHeight="1">
      <c r="A19" s="446" t="s">
        <v>517</v>
      </c>
      <c r="B19" s="261" t="s">
        <v>518</v>
      </c>
      <c r="C19" s="472" t="s">
        <v>503</v>
      </c>
      <c r="D19" s="445" t="s">
        <v>519</v>
      </c>
      <c r="E19" s="445" t="s">
        <v>520</v>
      </c>
      <c r="F19" s="446" t="s">
        <v>521</v>
      </c>
      <c r="G19" s="447">
        <v>10</v>
      </c>
      <c r="H19" s="448">
        <v>10</v>
      </c>
      <c r="I19" s="448">
        <v>10</v>
      </c>
      <c r="J19" s="448">
        <v>10</v>
      </c>
      <c r="K19" s="448">
        <v>10</v>
      </c>
      <c r="L19" s="189"/>
      <c r="M19" s="189"/>
      <c r="N19" s="189"/>
      <c r="O19" s="189"/>
      <c r="P19" s="189"/>
      <c r="Q19" s="189"/>
      <c r="R19" s="189"/>
      <c r="S19" s="189"/>
      <c r="T19" s="189"/>
      <c r="U19" s="189"/>
      <c r="V19" s="189"/>
      <c r="W19" s="189"/>
      <c r="X19" s="189"/>
      <c r="Y19" s="189"/>
      <c r="Z19" s="189"/>
    </row>
    <row r="20" spans="1:26" ht="46.5" customHeight="1">
      <c r="A20" s="411"/>
      <c r="B20" s="262" t="s">
        <v>522</v>
      </c>
      <c r="C20" s="416"/>
      <c r="D20" s="411"/>
      <c r="E20" s="411"/>
      <c r="F20" s="411"/>
      <c r="G20" s="411"/>
      <c r="H20" s="415"/>
      <c r="I20" s="415"/>
      <c r="J20" s="415"/>
      <c r="K20" s="415"/>
      <c r="L20" s="189"/>
      <c r="M20" s="189"/>
      <c r="N20" s="189"/>
      <c r="O20" s="189"/>
      <c r="P20" s="189"/>
      <c r="Q20" s="189"/>
      <c r="R20" s="189"/>
      <c r="S20" s="189"/>
      <c r="T20" s="189"/>
      <c r="U20" s="189"/>
      <c r="V20" s="189"/>
      <c r="W20" s="189"/>
      <c r="X20" s="189"/>
      <c r="Y20" s="189"/>
      <c r="Z20" s="189"/>
    </row>
    <row r="21" spans="1:26" ht="54" customHeight="1">
      <c r="A21" s="411"/>
      <c r="B21" s="263" t="s">
        <v>523</v>
      </c>
      <c r="C21" s="416"/>
      <c r="D21" s="411"/>
      <c r="E21" s="411"/>
      <c r="F21" s="411"/>
      <c r="G21" s="411"/>
      <c r="H21" s="415"/>
      <c r="I21" s="415"/>
      <c r="J21" s="415"/>
      <c r="K21" s="415"/>
      <c r="L21" s="189"/>
      <c r="M21" s="189"/>
      <c r="N21" s="189"/>
      <c r="O21" s="189"/>
      <c r="P21" s="189"/>
      <c r="Q21" s="189"/>
      <c r="R21" s="189"/>
      <c r="S21" s="189"/>
      <c r="T21" s="189"/>
      <c r="U21" s="189"/>
      <c r="V21" s="189"/>
      <c r="W21" s="189"/>
      <c r="X21" s="189"/>
      <c r="Y21" s="189"/>
      <c r="Z21" s="189"/>
    </row>
    <row r="22" spans="1:26" ht="18" customHeight="1">
      <c r="A22" s="408"/>
      <c r="B22" s="264" t="s">
        <v>524</v>
      </c>
      <c r="C22" s="410"/>
      <c r="D22" s="408"/>
      <c r="E22" s="408"/>
      <c r="F22" s="408"/>
      <c r="G22" s="408"/>
      <c r="H22" s="415"/>
      <c r="I22" s="415"/>
      <c r="J22" s="415"/>
      <c r="K22" s="415"/>
      <c r="L22" s="189"/>
      <c r="M22" s="189"/>
      <c r="N22" s="189"/>
      <c r="O22" s="189"/>
      <c r="P22" s="189"/>
      <c r="Q22" s="189"/>
      <c r="R22" s="189"/>
      <c r="S22" s="189"/>
      <c r="T22" s="189"/>
      <c r="U22" s="189"/>
      <c r="V22" s="189"/>
      <c r="W22" s="189"/>
      <c r="X22" s="189"/>
      <c r="Y22" s="189"/>
      <c r="Z22" s="189"/>
    </row>
    <row r="23" spans="1:26" ht="54" customHeight="1">
      <c r="A23" s="446" t="s">
        <v>525</v>
      </c>
      <c r="B23" s="265" t="s">
        <v>526</v>
      </c>
      <c r="C23" s="449" t="s">
        <v>503</v>
      </c>
      <c r="D23" s="446" t="s">
        <v>527</v>
      </c>
      <c r="E23" s="446" t="s">
        <v>528</v>
      </c>
      <c r="F23" s="446" t="s">
        <v>527</v>
      </c>
      <c r="G23" s="447">
        <v>10</v>
      </c>
      <c r="H23" s="448">
        <v>7</v>
      </c>
      <c r="I23" s="448">
        <v>7</v>
      </c>
      <c r="J23" s="448">
        <v>7</v>
      </c>
      <c r="K23" s="448">
        <v>7</v>
      </c>
      <c r="L23" s="189"/>
      <c r="M23" s="189"/>
      <c r="N23" s="189"/>
      <c r="O23" s="189"/>
      <c r="P23" s="189"/>
      <c r="Q23" s="189"/>
      <c r="R23" s="189"/>
      <c r="S23" s="189"/>
      <c r="T23" s="189"/>
      <c r="U23" s="189"/>
      <c r="V23" s="189"/>
      <c r="W23" s="189"/>
      <c r="X23" s="189"/>
      <c r="Y23" s="189"/>
      <c r="Z23" s="189"/>
    </row>
    <row r="24" spans="1:26" ht="18" customHeight="1">
      <c r="A24" s="411"/>
      <c r="B24" s="265" t="s">
        <v>529</v>
      </c>
      <c r="C24" s="416"/>
      <c r="D24" s="411"/>
      <c r="E24" s="411"/>
      <c r="F24" s="411"/>
      <c r="G24" s="411"/>
      <c r="H24" s="415"/>
      <c r="I24" s="415"/>
      <c r="J24" s="415"/>
      <c r="K24" s="415"/>
      <c r="L24" s="189"/>
      <c r="M24" s="189"/>
      <c r="N24" s="189"/>
      <c r="O24" s="189"/>
      <c r="P24" s="189"/>
      <c r="Q24" s="189"/>
      <c r="R24" s="189"/>
      <c r="S24" s="189"/>
      <c r="T24" s="189"/>
      <c r="U24" s="189"/>
      <c r="V24" s="189"/>
      <c r="W24" s="189"/>
      <c r="X24" s="189"/>
      <c r="Y24" s="189"/>
      <c r="Z24" s="189"/>
    </row>
    <row r="25" spans="1:26" ht="18" customHeight="1">
      <c r="A25" s="411"/>
      <c r="B25" s="265" t="s">
        <v>530</v>
      </c>
      <c r="C25" s="416"/>
      <c r="D25" s="411"/>
      <c r="E25" s="411"/>
      <c r="F25" s="411"/>
      <c r="G25" s="411"/>
      <c r="H25" s="415"/>
      <c r="I25" s="415"/>
      <c r="J25" s="415"/>
      <c r="K25" s="415"/>
      <c r="L25" s="189"/>
      <c r="M25" s="189"/>
      <c r="N25" s="189"/>
      <c r="O25" s="189"/>
      <c r="P25" s="189"/>
      <c r="Q25" s="189"/>
      <c r="R25" s="189"/>
      <c r="S25" s="189"/>
      <c r="T25" s="189"/>
      <c r="U25" s="189"/>
      <c r="V25" s="189"/>
      <c r="W25" s="189"/>
      <c r="X25" s="189"/>
      <c r="Y25" s="189"/>
      <c r="Z25" s="189"/>
    </row>
    <row r="26" spans="1:26" ht="18" customHeight="1">
      <c r="A26" s="411"/>
      <c r="B26" s="265" t="s">
        <v>531</v>
      </c>
      <c r="C26" s="416"/>
      <c r="D26" s="411"/>
      <c r="E26" s="411"/>
      <c r="F26" s="411"/>
      <c r="G26" s="411"/>
      <c r="H26" s="415"/>
      <c r="I26" s="415"/>
      <c r="J26" s="415"/>
      <c r="K26" s="415"/>
      <c r="L26" s="189"/>
      <c r="M26" s="189"/>
      <c r="N26" s="189"/>
      <c r="O26" s="189"/>
      <c r="P26" s="189"/>
      <c r="Q26" s="189"/>
      <c r="R26" s="189"/>
      <c r="S26" s="189"/>
      <c r="T26" s="189"/>
      <c r="U26" s="189"/>
      <c r="V26" s="189"/>
      <c r="W26" s="189"/>
      <c r="X26" s="189"/>
      <c r="Y26" s="189"/>
      <c r="Z26" s="189"/>
    </row>
    <row r="27" spans="1:26" ht="42.75" customHeight="1">
      <c r="A27" s="411"/>
      <c r="B27" s="265" t="s">
        <v>532</v>
      </c>
      <c r="C27" s="416"/>
      <c r="D27" s="411"/>
      <c r="E27" s="411"/>
      <c r="F27" s="411"/>
      <c r="G27" s="411"/>
      <c r="H27" s="415"/>
      <c r="I27" s="415"/>
      <c r="J27" s="415"/>
      <c r="K27" s="415"/>
      <c r="L27" s="189"/>
      <c r="M27" s="189"/>
      <c r="N27" s="189"/>
      <c r="O27" s="189"/>
      <c r="P27" s="189"/>
      <c r="Q27" s="189"/>
      <c r="R27" s="189"/>
      <c r="S27" s="189"/>
      <c r="T27" s="189"/>
      <c r="U27" s="189"/>
      <c r="V27" s="189"/>
      <c r="W27" s="189"/>
      <c r="X27" s="189"/>
      <c r="Y27" s="189"/>
      <c r="Z27" s="189"/>
    </row>
    <row r="28" spans="1:26" ht="45" customHeight="1">
      <c r="A28" s="408"/>
      <c r="B28" s="265" t="s">
        <v>533</v>
      </c>
      <c r="C28" s="410"/>
      <c r="D28" s="408"/>
      <c r="E28" s="408"/>
      <c r="F28" s="408"/>
      <c r="G28" s="408"/>
      <c r="H28" s="415"/>
      <c r="I28" s="415"/>
      <c r="J28" s="415"/>
      <c r="K28" s="415"/>
      <c r="L28" s="189"/>
      <c r="M28" s="189"/>
      <c r="N28" s="189"/>
      <c r="O28" s="189"/>
      <c r="P28" s="189"/>
      <c r="Q28" s="189"/>
      <c r="R28" s="189"/>
      <c r="S28" s="189"/>
      <c r="T28" s="189"/>
      <c r="U28" s="189"/>
      <c r="V28" s="189"/>
      <c r="W28" s="189"/>
      <c r="X28" s="189"/>
      <c r="Y28" s="189"/>
      <c r="Z28" s="189"/>
    </row>
    <row r="29" spans="1:26" ht="42" customHeight="1">
      <c r="A29" s="446" t="s">
        <v>534</v>
      </c>
      <c r="B29" s="266" t="s">
        <v>535</v>
      </c>
      <c r="C29" s="449" t="s">
        <v>503</v>
      </c>
      <c r="D29" s="445" t="s">
        <v>536</v>
      </c>
      <c r="E29" s="445" t="s">
        <v>537</v>
      </c>
      <c r="F29" s="445" t="s">
        <v>538</v>
      </c>
      <c r="G29" s="447">
        <v>10</v>
      </c>
      <c r="H29" s="448">
        <v>4</v>
      </c>
      <c r="I29" s="448">
        <v>4</v>
      </c>
      <c r="J29" s="448">
        <v>4</v>
      </c>
      <c r="K29" s="448">
        <v>4</v>
      </c>
      <c r="L29" s="189"/>
      <c r="M29" s="189"/>
      <c r="N29" s="189"/>
      <c r="O29" s="189"/>
      <c r="P29" s="189"/>
      <c r="Q29" s="189"/>
      <c r="R29" s="189"/>
      <c r="S29" s="189"/>
      <c r="T29" s="189"/>
      <c r="U29" s="189"/>
      <c r="V29" s="189"/>
      <c r="W29" s="189"/>
      <c r="X29" s="189"/>
      <c r="Y29" s="189"/>
      <c r="Z29" s="189"/>
    </row>
    <row r="30" spans="1:26" ht="15.75" customHeight="1">
      <c r="A30" s="411"/>
      <c r="B30" s="267" t="s">
        <v>539</v>
      </c>
      <c r="C30" s="416"/>
      <c r="D30" s="411"/>
      <c r="E30" s="411"/>
      <c r="F30" s="411"/>
      <c r="G30" s="411"/>
      <c r="H30" s="415"/>
      <c r="I30" s="415"/>
      <c r="J30" s="415"/>
      <c r="K30" s="415"/>
      <c r="L30" s="189"/>
      <c r="M30" s="189"/>
      <c r="N30" s="189"/>
      <c r="O30" s="189"/>
      <c r="P30" s="189"/>
      <c r="Q30" s="189"/>
      <c r="R30" s="189"/>
      <c r="S30" s="189"/>
      <c r="T30" s="189"/>
      <c r="U30" s="189"/>
      <c r="V30" s="189"/>
      <c r="W30" s="189"/>
      <c r="X30" s="189"/>
      <c r="Y30" s="189"/>
      <c r="Z30" s="189"/>
    </row>
    <row r="31" spans="1:26" ht="24.75" customHeight="1">
      <c r="A31" s="411"/>
      <c r="B31" s="267" t="s">
        <v>540</v>
      </c>
      <c r="C31" s="416"/>
      <c r="D31" s="411"/>
      <c r="E31" s="411"/>
      <c r="F31" s="411"/>
      <c r="G31" s="411"/>
      <c r="H31" s="415"/>
      <c r="I31" s="415"/>
      <c r="J31" s="415"/>
      <c r="K31" s="415"/>
      <c r="L31" s="189"/>
      <c r="M31" s="189"/>
      <c r="N31" s="189"/>
      <c r="O31" s="189"/>
      <c r="P31" s="189"/>
      <c r="Q31" s="189"/>
      <c r="R31" s="189"/>
      <c r="S31" s="189"/>
      <c r="T31" s="189"/>
      <c r="U31" s="189"/>
      <c r="V31" s="189"/>
      <c r="W31" s="189"/>
      <c r="X31" s="189"/>
      <c r="Y31" s="189"/>
      <c r="Z31" s="189"/>
    </row>
    <row r="32" spans="1:26" ht="20.25" customHeight="1">
      <c r="A32" s="411"/>
      <c r="B32" s="267" t="s">
        <v>541</v>
      </c>
      <c r="C32" s="416"/>
      <c r="D32" s="411"/>
      <c r="E32" s="411"/>
      <c r="F32" s="411"/>
      <c r="G32" s="411"/>
      <c r="H32" s="415"/>
      <c r="I32" s="415"/>
      <c r="J32" s="415"/>
      <c r="K32" s="415"/>
      <c r="L32" s="189"/>
      <c r="M32" s="189"/>
      <c r="N32" s="189"/>
      <c r="O32" s="189"/>
      <c r="P32" s="189"/>
      <c r="Q32" s="189"/>
      <c r="R32" s="189"/>
      <c r="S32" s="189"/>
      <c r="T32" s="189"/>
      <c r="U32" s="189"/>
      <c r="V32" s="189"/>
      <c r="W32" s="189"/>
      <c r="X32" s="189"/>
      <c r="Y32" s="189"/>
      <c r="Z32" s="189"/>
    </row>
    <row r="33" spans="1:26" ht="12.75" customHeight="1">
      <c r="A33" s="408"/>
      <c r="B33" s="268" t="s">
        <v>542</v>
      </c>
      <c r="C33" s="410"/>
      <c r="D33" s="408"/>
      <c r="E33" s="408"/>
      <c r="F33" s="408"/>
      <c r="G33" s="408"/>
      <c r="H33" s="415"/>
      <c r="I33" s="415"/>
      <c r="J33" s="415"/>
      <c r="K33" s="415"/>
      <c r="L33" s="189"/>
      <c r="M33" s="189"/>
      <c r="N33" s="189"/>
      <c r="O33" s="189"/>
      <c r="P33" s="189"/>
      <c r="Q33" s="189"/>
      <c r="R33" s="189"/>
      <c r="S33" s="189"/>
      <c r="T33" s="189"/>
      <c r="U33" s="189"/>
      <c r="V33" s="189"/>
      <c r="W33" s="189"/>
      <c r="X33" s="189"/>
      <c r="Y33" s="189"/>
      <c r="Z33" s="189"/>
    </row>
    <row r="34" spans="1:26" ht="62.25" customHeight="1">
      <c r="A34" s="269" t="s">
        <v>543</v>
      </c>
      <c r="B34" s="270" t="s">
        <v>544</v>
      </c>
      <c r="C34" s="244" t="s">
        <v>545</v>
      </c>
      <c r="D34" s="249" t="s">
        <v>546</v>
      </c>
      <c r="E34" s="271" t="s">
        <v>547</v>
      </c>
      <c r="F34" s="272" t="s">
        <v>548</v>
      </c>
      <c r="G34" s="238">
        <v>10</v>
      </c>
      <c r="H34" s="236">
        <v>10</v>
      </c>
      <c r="I34" s="236">
        <v>10</v>
      </c>
      <c r="J34" s="236">
        <v>10</v>
      </c>
      <c r="K34" s="236">
        <v>10</v>
      </c>
      <c r="L34" s="189"/>
      <c r="M34" s="189"/>
      <c r="N34" s="189"/>
      <c r="O34" s="189"/>
      <c r="P34" s="189"/>
      <c r="Q34" s="189"/>
      <c r="R34" s="189"/>
      <c r="S34" s="189"/>
      <c r="T34" s="189"/>
      <c r="U34" s="189"/>
      <c r="V34" s="189"/>
      <c r="W34" s="189"/>
      <c r="X34" s="189"/>
      <c r="Y34" s="189"/>
      <c r="Z34" s="189"/>
    </row>
    <row r="35" spans="1:26" ht="69" customHeight="1">
      <c r="A35" s="243" t="s">
        <v>549</v>
      </c>
      <c r="B35" s="249" t="s">
        <v>550</v>
      </c>
      <c r="C35" s="244" t="s">
        <v>545</v>
      </c>
      <c r="D35" s="273" t="s">
        <v>551</v>
      </c>
      <c r="E35" s="273" t="s">
        <v>552</v>
      </c>
      <c r="F35" s="245" t="s">
        <v>553</v>
      </c>
      <c r="G35" s="274">
        <v>10</v>
      </c>
      <c r="H35" s="236">
        <v>4</v>
      </c>
      <c r="I35" s="236">
        <v>4</v>
      </c>
      <c r="J35" s="236">
        <v>4</v>
      </c>
      <c r="K35" s="236">
        <v>4</v>
      </c>
      <c r="L35" s="189"/>
      <c r="M35" s="189"/>
      <c r="N35" s="189"/>
      <c r="O35" s="189"/>
      <c r="P35" s="189"/>
      <c r="Q35" s="189"/>
      <c r="R35" s="189"/>
      <c r="S35" s="189"/>
      <c r="T35" s="189"/>
      <c r="U35" s="189"/>
      <c r="V35" s="189"/>
      <c r="W35" s="189"/>
      <c r="X35" s="189"/>
      <c r="Y35" s="189"/>
      <c r="Z35" s="189"/>
    </row>
    <row r="36" spans="1:26" ht="111" customHeight="1">
      <c r="A36" s="259" t="s">
        <v>554</v>
      </c>
      <c r="B36" s="275" t="s">
        <v>555</v>
      </c>
      <c r="C36" s="276" t="s">
        <v>545</v>
      </c>
      <c r="D36" s="245" t="s">
        <v>556</v>
      </c>
      <c r="E36" s="245" t="s">
        <v>557</v>
      </c>
      <c r="F36" s="245" t="s">
        <v>557</v>
      </c>
      <c r="G36" s="274">
        <v>10</v>
      </c>
      <c r="H36" s="236">
        <v>7</v>
      </c>
      <c r="I36" s="236">
        <v>10</v>
      </c>
      <c r="J36" s="236">
        <v>7</v>
      </c>
      <c r="K36" s="236">
        <v>10</v>
      </c>
      <c r="L36" s="189"/>
      <c r="M36" s="189"/>
      <c r="N36" s="189"/>
      <c r="O36" s="189"/>
      <c r="P36" s="189"/>
      <c r="Q36" s="189"/>
      <c r="R36" s="189"/>
      <c r="S36" s="189"/>
      <c r="T36" s="189"/>
      <c r="U36" s="189"/>
      <c r="V36" s="189"/>
      <c r="W36" s="189"/>
      <c r="X36" s="189"/>
      <c r="Y36" s="189"/>
      <c r="Z36" s="189"/>
    </row>
    <row r="37" spans="1:26" ht="35.25" customHeight="1">
      <c r="A37" s="259" t="s">
        <v>558</v>
      </c>
      <c r="B37" s="277" t="s">
        <v>559</v>
      </c>
      <c r="C37" s="451" t="s">
        <v>545</v>
      </c>
      <c r="D37" s="458" t="s">
        <v>560</v>
      </c>
      <c r="E37" s="445" t="s">
        <v>561</v>
      </c>
      <c r="F37" s="445" t="s">
        <v>562</v>
      </c>
      <c r="G37" s="447">
        <v>7</v>
      </c>
      <c r="H37" s="448">
        <v>4</v>
      </c>
      <c r="I37" s="448">
        <v>4</v>
      </c>
      <c r="J37" s="448">
        <v>4</v>
      </c>
      <c r="K37" s="448">
        <v>4</v>
      </c>
      <c r="L37" s="189"/>
      <c r="M37" s="189"/>
      <c r="N37" s="189"/>
      <c r="O37" s="189"/>
      <c r="P37" s="189"/>
      <c r="Q37" s="189"/>
      <c r="R37" s="189"/>
      <c r="S37" s="189"/>
      <c r="T37" s="189"/>
      <c r="U37" s="189"/>
      <c r="V37" s="189"/>
      <c r="W37" s="189"/>
      <c r="X37" s="189"/>
      <c r="Y37" s="189"/>
      <c r="Z37" s="189"/>
    </row>
    <row r="38" spans="1:26" ht="20.25" customHeight="1">
      <c r="A38" s="278"/>
      <c r="B38" s="279" t="s">
        <v>563</v>
      </c>
      <c r="C38" s="416"/>
      <c r="D38" s="411"/>
      <c r="E38" s="411"/>
      <c r="F38" s="411"/>
      <c r="G38" s="411"/>
      <c r="H38" s="415"/>
      <c r="I38" s="415"/>
      <c r="J38" s="415"/>
      <c r="K38" s="415"/>
      <c r="L38" s="189"/>
      <c r="M38" s="189"/>
      <c r="N38" s="189"/>
      <c r="O38" s="189"/>
      <c r="P38" s="189"/>
      <c r="Q38" s="189"/>
      <c r="R38" s="189"/>
      <c r="S38" s="189"/>
      <c r="T38" s="189"/>
      <c r="U38" s="189"/>
      <c r="V38" s="189"/>
      <c r="W38" s="189"/>
      <c r="X38" s="189"/>
      <c r="Y38" s="189"/>
      <c r="Z38" s="189"/>
    </row>
    <row r="39" spans="1:26" ht="18" customHeight="1">
      <c r="A39" s="278"/>
      <c r="B39" s="280" t="s">
        <v>564</v>
      </c>
      <c r="C39" s="410"/>
      <c r="D39" s="408"/>
      <c r="E39" s="408"/>
      <c r="F39" s="408"/>
      <c r="G39" s="408"/>
      <c r="H39" s="415"/>
      <c r="I39" s="415"/>
      <c r="J39" s="415"/>
      <c r="K39" s="415"/>
      <c r="L39" s="189"/>
      <c r="M39" s="189"/>
      <c r="N39" s="189"/>
      <c r="O39" s="189"/>
      <c r="P39" s="189"/>
      <c r="Q39" s="189"/>
      <c r="R39" s="189"/>
      <c r="S39" s="189"/>
      <c r="T39" s="189"/>
      <c r="U39" s="189"/>
      <c r="V39" s="189"/>
      <c r="W39" s="189"/>
      <c r="X39" s="189"/>
      <c r="Y39" s="189"/>
      <c r="Z39" s="189"/>
    </row>
    <row r="40" spans="1:26" ht="51.75" customHeight="1">
      <c r="A40" s="259" t="s">
        <v>565</v>
      </c>
      <c r="B40" s="281" t="s">
        <v>566</v>
      </c>
      <c r="C40" s="451" t="s">
        <v>545</v>
      </c>
      <c r="D40" s="445" t="s">
        <v>567</v>
      </c>
      <c r="E40" s="445" t="s">
        <v>568</v>
      </c>
      <c r="F40" s="445" t="s">
        <v>569</v>
      </c>
      <c r="G40" s="452">
        <v>10</v>
      </c>
      <c r="H40" s="450"/>
      <c r="I40" s="450"/>
      <c r="J40" s="450"/>
      <c r="K40" s="450"/>
      <c r="L40" s="189"/>
      <c r="M40" s="189"/>
      <c r="N40" s="189"/>
      <c r="O40" s="189"/>
      <c r="P40" s="189"/>
      <c r="Q40" s="189"/>
      <c r="R40" s="189"/>
      <c r="S40" s="189"/>
      <c r="T40" s="189"/>
      <c r="U40" s="189"/>
      <c r="V40" s="189"/>
      <c r="W40" s="189"/>
      <c r="X40" s="189"/>
      <c r="Y40" s="189"/>
      <c r="Z40" s="189"/>
    </row>
    <row r="41" spans="1:26" ht="35.25" customHeight="1">
      <c r="A41" s="282"/>
      <c r="B41" s="283" t="s">
        <v>570</v>
      </c>
      <c r="C41" s="416"/>
      <c r="D41" s="411"/>
      <c r="E41" s="411"/>
      <c r="F41" s="411"/>
      <c r="G41" s="411"/>
      <c r="H41" s="415"/>
      <c r="I41" s="415"/>
      <c r="J41" s="415"/>
      <c r="K41" s="415"/>
      <c r="L41" s="189"/>
      <c r="M41" s="189"/>
      <c r="N41" s="189"/>
      <c r="O41" s="189"/>
      <c r="P41" s="189"/>
      <c r="Q41" s="189"/>
      <c r="R41" s="189"/>
      <c r="S41" s="189"/>
      <c r="T41" s="189"/>
      <c r="U41" s="189"/>
      <c r="V41" s="189"/>
      <c r="W41" s="189"/>
      <c r="X41" s="189"/>
      <c r="Y41" s="189"/>
      <c r="Z41" s="189"/>
    </row>
    <row r="42" spans="1:26" ht="47.25" customHeight="1">
      <c r="A42" s="282"/>
      <c r="B42" s="279" t="s">
        <v>571</v>
      </c>
      <c r="C42" s="416"/>
      <c r="D42" s="411"/>
      <c r="E42" s="411"/>
      <c r="F42" s="411"/>
      <c r="G42" s="411"/>
      <c r="H42" s="415"/>
      <c r="I42" s="415"/>
      <c r="J42" s="415"/>
      <c r="K42" s="415"/>
      <c r="L42" s="189"/>
      <c r="M42" s="189"/>
      <c r="N42" s="189"/>
      <c r="O42" s="189"/>
      <c r="P42" s="189"/>
      <c r="Q42" s="189"/>
      <c r="R42" s="189"/>
      <c r="S42" s="189"/>
      <c r="T42" s="189"/>
      <c r="U42" s="189"/>
      <c r="V42" s="189"/>
      <c r="W42" s="189"/>
      <c r="X42" s="189"/>
      <c r="Y42" s="189"/>
      <c r="Z42" s="189"/>
    </row>
    <row r="43" spans="1:26" ht="42" customHeight="1">
      <c r="A43" s="282"/>
      <c r="B43" s="279" t="s">
        <v>572</v>
      </c>
      <c r="C43" s="416"/>
      <c r="D43" s="411"/>
      <c r="E43" s="411"/>
      <c r="F43" s="411"/>
      <c r="G43" s="411"/>
      <c r="H43" s="415"/>
      <c r="I43" s="415"/>
      <c r="J43" s="415"/>
      <c r="K43" s="415"/>
      <c r="L43" s="189"/>
      <c r="M43" s="189"/>
      <c r="N43" s="189"/>
      <c r="O43" s="189"/>
      <c r="P43" s="189"/>
      <c r="Q43" s="189"/>
      <c r="R43" s="189"/>
      <c r="S43" s="189"/>
      <c r="T43" s="189"/>
      <c r="U43" s="189"/>
      <c r="V43" s="189"/>
      <c r="W43" s="189"/>
      <c r="X43" s="189"/>
      <c r="Y43" s="189"/>
      <c r="Z43" s="189"/>
    </row>
    <row r="44" spans="1:26" ht="43.5" customHeight="1">
      <c r="A44" s="284"/>
      <c r="B44" s="285" t="s">
        <v>573</v>
      </c>
      <c r="C44" s="410"/>
      <c r="D44" s="408"/>
      <c r="E44" s="408"/>
      <c r="F44" s="408"/>
      <c r="G44" s="408"/>
      <c r="H44" s="415"/>
      <c r="I44" s="415"/>
      <c r="J44" s="415"/>
      <c r="K44" s="415"/>
      <c r="L44" s="189"/>
      <c r="M44" s="189"/>
      <c r="N44" s="189"/>
      <c r="O44" s="189"/>
      <c r="P44" s="189"/>
      <c r="Q44" s="189"/>
      <c r="R44" s="189"/>
      <c r="S44" s="189"/>
      <c r="T44" s="189"/>
      <c r="U44" s="189"/>
      <c r="V44" s="189"/>
      <c r="W44" s="189"/>
      <c r="X44" s="189"/>
      <c r="Y44" s="189"/>
      <c r="Z44" s="189"/>
    </row>
    <row r="45" spans="1:26" ht="45.75" customHeight="1">
      <c r="A45" s="269" t="s">
        <v>574</v>
      </c>
      <c r="B45" s="286" t="s">
        <v>575</v>
      </c>
      <c r="C45" s="245" t="s">
        <v>503</v>
      </c>
      <c r="D45" s="244" t="s">
        <v>576</v>
      </c>
      <c r="E45" s="244" t="s">
        <v>577</v>
      </c>
      <c r="F45" s="244" t="s">
        <v>577</v>
      </c>
      <c r="G45" s="238">
        <v>10</v>
      </c>
      <c r="H45" s="236">
        <v>10</v>
      </c>
      <c r="I45" s="236">
        <v>10</v>
      </c>
      <c r="J45" s="236">
        <v>10</v>
      </c>
      <c r="K45" s="236">
        <v>10</v>
      </c>
      <c r="L45" s="189"/>
      <c r="M45" s="189"/>
      <c r="N45" s="189"/>
      <c r="O45" s="189"/>
      <c r="P45" s="189"/>
      <c r="Q45" s="189"/>
      <c r="R45" s="189"/>
      <c r="S45" s="189"/>
      <c r="T45" s="189"/>
      <c r="U45" s="189"/>
      <c r="V45" s="189"/>
      <c r="W45" s="189"/>
      <c r="X45" s="189"/>
      <c r="Y45" s="189"/>
      <c r="Z45" s="189"/>
    </row>
    <row r="46" spans="1:26" ht="45" customHeight="1">
      <c r="A46" s="269" t="s">
        <v>578</v>
      </c>
      <c r="B46" s="287" t="s">
        <v>579</v>
      </c>
      <c r="C46" s="245" t="s">
        <v>503</v>
      </c>
      <c r="D46" s="288"/>
      <c r="E46" s="288"/>
      <c r="F46" s="244" t="s">
        <v>580</v>
      </c>
      <c r="G46" s="238">
        <v>10</v>
      </c>
      <c r="H46" s="236">
        <v>10</v>
      </c>
      <c r="I46" s="236">
        <v>10</v>
      </c>
      <c r="J46" s="236">
        <v>10</v>
      </c>
      <c r="K46" s="236">
        <v>10</v>
      </c>
      <c r="L46" s="189"/>
      <c r="M46" s="189"/>
      <c r="N46" s="189"/>
      <c r="O46" s="189"/>
      <c r="P46" s="189"/>
      <c r="Q46" s="189"/>
      <c r="R46" s="189"/>
      <c r="S46" s="189"/>
      <c r="T46" s="189"/>
      <c r="U46" s="189"/>
      <c r="V46" s="189"/>
      <c r="W46" s="189"/>
      <c r="X46" s="189"/>
      <c r="Y46" s="189"/>
      <c r="Z46" s="189"/>
    </row>
    <row r="47" spans="1:26" ht="114.75" customHeight="1">
      <c r="A47" s="243" t="s">
        <v>581</v>
      </c>
      <c r="B47" s="258" t="s">
        <v>582</v>
      </c>
      <c r="C47" s="245" t="s">
        <v>503</v>
      </c>
      <c r="D47" s="244" t="s">
        <v>576</v>
      </c>
      <c r="E47" s="244" t="s">
        <v>577</v>
      </c>
      <c r="F47" s="244" t="s">
        <v>583</v>
      </c>
      <c r="G47" s="238">
        <v>7</v>
      </c>
      <c r="H47" s="236">
        <v>7</v>
      </c>
      <c r="I47" s="236">
        <v>10</v>
      </c>
      <c r="J47" s="236">
        <v>7</v>
      </c>
      <c r="K47" s="236">
        <v>10</v>
      </c>
      <c r="L47" s="189"/>
      <c r="M47" s="189"/>
      <c r="N47" s="189"/>
      <c r="O47" s="189"/>
      <c r="P47" s="189"/>
      <c r="Q47" s="189"/>
      <c r="R47" s="189"/>
      <c r="S47" s="189"/>
      <c r="T47" s="189"/>
      <c r="U47" s="189"/>
      <c r="V47" s="189"/>
      <c r="W47" s="189"/>
      <c r="X47" s="189"/>
      <c r="Y47" s="189"/>
      <c r="Z47" s="189"/>
    </row>
    <row r="48" spans="1:26" ht="18" customHeight="1">
      <c r="A48" s="243" t="s">
        <v>584</v>
      </c>
      <c r="B48" s="249" t="s">
        <v>585</v>
      </c>
      <c r="C48" s="245" t="s">
        <v>503</v>
      </c>
      <c r="D48" s="246"/>
      <c r="E48" s="246"/>
      <c r="F48" s="244" t="s">
        <v>586</v>
      </c>
      <c r="G48" s="238">
        <v>10</v>
      </c>
      <c r="H48" s="236">
        <v>10</v>
      </c>
      <c r="I48" s="236">
        <v>10</v>
      </c>
      <c r="J48" s="236">
        <v>10</v>
      </c>
      <c r="K48" s="236">
        <v>10</v>
      </c>
      <c r="L48" s="189"/>
      <c r="M48" s="189"/>
      <c r="N48" s="189"/>
      <c r="O48" s="189"/>
      <c r="P48" s="189"/>
      <c r="Q48" s="189"/>
      <c r="R48" s="189"/>
      <c r="S48" s="189"/>
      <c r="T48" s="189"/>
      <c r="U48" s="189"/>
      <c r="V48" s="189"/>
      <c r="W48" s="189"/>
      <c r="X48" s="189"/>
      <c r="Y48" s="189"/>
      <c r="Z48" s="189"/>
    </row>
    <row r="49" spans="1:26" ht="18" customHeight="1">
      <c r="A49" s="289" t="s">
        <v>587</v>
      </c>
      <c r="B49" s="249" t="s">
        <v>588</v>
      </c>
      <c r="C49" s="245" t="s">
        <v>589</v>
      </c>
      <c r="D49" s="246"/>
      <c r="E49" s="246"/>
      <c r="F49" s="245" t="s">
        <v>590</v>
      </c>
      <c r="G49" s="290">
        <v>10</v>
      </c>
      <c r="H49" s="236">
        <v>10</v>
      </c>
      <c r="I49" s="236">
        <v>10</v>
      </c>
      <c r="J49" s="236">
        <v>10</v>
      </c>
      <c r="K49" s="236">
        <v>10</v>
      </c>
      <c r="L49" s="189"/>
      <c r="M49" s="189"/>
      <c r="N49" s="189"/>
      <c r="O49" s="189"/>
      <c r="P49" s="189"/>
      <c r="Q49" s="189"/>
      <c r="R49" s="189"/>
      <c r="S49" s="189"/>
      <c r="T49" s="189"/>
      <c r="U49" s="189"/>
      <c r="V49" s="189"/>
      <c r="W49" s="189"/>
      <c r="X49" s="189"/>
      <c r="Y49" s="189"/>
      <c r="Z49" s="189"/>
    </row>
    <row r="50" spans="1:26" ht="18" customHeight="1">
      <c r="A50" s="289"/>
      <c r="B50" s="291" t="s">
        <v>499</v>
      </c>
      <c r="C50" s="251"/>
      <c r="D50" s="292"/>
      <c r="E50" s="292"/>
      <c r="F50" s="251"/>
      <c r="G50" s="293">
        <f>SUM(G14:G49)/16</f>
        <v>10.25</v>
      </c>
      <c r="H50" s="189"/>
      <c r="I50" s="189"/>
      <c r="J50" s="189"/>
      <c r="K50" s="189"/>
      <c r="L50" s="189"/>
      <c r="M50" s="189"/>
      <c r="N50" s="189"/>
      <c r="O50" s="189"/>
      <c r="P50" s="189"/>
      <c r="Q50" s="189"/>
      <c r="R50" s="189"/>
      <c r="S50" s="189"/>
      <c r="T50" s="189"/>
      <c r="U50" s="189"/>
      <c r="V50" s="189"/>
      <c r="W50" s="189"/>
      <c r="X50" s="189"/>
      <c r="Y50" s="189"/>
      <c r="Z50" s="189"/>
    </row>
    <row r="51" spans="1:26" ht="18" customHeight="1">
      <c r="A51" s="289"/>
      <c r="B51" s="249"/>
      <c r="C51" s="245"/>
      <c r="D51" s="246"/>
      <c r="E51" s="246"/>
      <c r="F51" s="245"/>
      <c r="G51" s="246"/>
      <c r="H51" s="189"/>
      <c r="I51" s="189"/>
      <c r="J51" s="189"/>
      <c r="K51" s="189"/>
      <c r="L51" s="189"/>
      <c r="M51" s="189"/>
      <c r="N51" s="189"/>
      <c r="O51" s="189"/>
      <c r="P51" s="189"/>
      <c r="Q51" s="189"/>
      <c r="R51" s="189"/>
      <c r="S51" s="189"/>
      <c r="T51" s="189"/>
      <c r="U51" s="189"/>
      <c r="V51" s="189"/>
      <c r="W51" s="189"/>
      <c r="X51" s="189"/>
      <c r="Y51" s="189"/>
      <c r="Z51" s="189"/>
    </row>
    <row r="52" spans="1:26" ht="23.25" customHeight="1">
      <c r="A52" s="253" t="s">
        <v>591</v>
      </c>
      <c r="B52" s="294" t="s">
        <v>592</v>
      </c>
      <c r="C52" s="256"/>
      <c r="D52" s="242"/>
      <c r="E52" s="242"/>
      <c r="F52" s="242"/>
      <c r="G52" s="257"/>
      <c r="H52" s="189"/>
      <c r="I52" s="189"/>
      <c r="J52" s="189"/>
      <c r="K52" s="189"/>
      <c r="L52" s="189"/>
      <c r="M52" s="189"/>
      <c r="N52" s="189"/>
      <c r="O52" s="189"/>
      <c r="P52" s="189"/>
      <c r="Q52" s="189"/>
      <c r="R52" s="189"/>
      <c r="S52" s="189"/>
      <c r="T52" s="189"/>
      <c r="U52" s="189"/>
      <c r="V52" s="189"/>
      <c r="W52" s="189"/>
      <c r="X52" s="189"/>
      <c r="Y52" s="189"/>
      <c r="Z52" s="189"/>
    </row>
    <row r="53" spans="1:26" ht="54" customHeight="1">
      <c r="A53" s="243" t="s">
        <v>593</v>
      </c>
      <c r="B53" s="295" t="s">
        <v>594</v>
      </c>
      <c r="C53" s="245" t="s">
        <v>503</v>
      </c>
      <c r="D53" s="246" t="s">
        <v>595</v>
      </c>
      <c r="E53" s="246" t="s">
        <v>596</v>
      </c>
      <c r="F53" s="244" t="s">
        <v>597</v>
      </c>
      <c r="G53" s="290">
        <v>10</v>
      </c>
      <c r="H53" s="189"/>
      <c r="I53" s="189"/>
      <c r="J53" s="189"/>
      <c r="K53" s="189"/>
      <c r="L53" s="189"/>
      <c r="M53" s="189"/>
      <c r="N53" s="189"/>
      <c r="O53" s="189"/>
      <c r="P53" s="189"/>
      <c r="Q53" s="189"/>
      <c r="R53" s="189"/>
      <c r="S53" s="189"/>
      <c r="T53" s="189"/>
      <c r="U53" s="189"/>
      <c r="V53" s="189"/>
      <c r="W53" s="189"/>
      <c r="X53" s="189"/>
      <c r="Y53" s="189"/>
      <c r="Z53" s="189"/>
    </row>
    <row r="54" spans="1:26" ht="36" customHeight="1">
      <c r="A54" s="243" t="s">
        <v>598</v>
      </c>
      <c r="B54" s="295" t="s">
        <v>599</v>
      </c>
      <c r="C54" s="246" t="s">
        <v>545</v>
      </c>
      <c r="D54" s="296" t="s">
        <v>600</v>
      </c>
      <c r="E54" s="297" t="s">
        <v>601</v>
      </c>
      <c r="F54" s="246" t="s">
        <v>602</v>
      </c>
      <c r="G54" s="290">
        <v>10</v>
      </c>
      <c r="H54" s="189"/>
      <c r="I54" s="189"/>
      <c r="J54" s="189"/>
      <c r="K54" s="189"/>
      <c r="L54" s="189"/>
      <c r="M54" s="189"/>
      <c r="N54" s="189"/>
      <c r="O54" s="189"/>
      <c r="P54" s="189"/>
      <c r="Q54" s="189"/>
      <c r="R54" s="189"/>
      <c r="S54" s="189"/>
      <c r="T54" s="189"/>
      <c r="U54" s="189"/>
      <c r="V54" s="189"/>
      <c r="W54" s="189"/>
      <c r="X54" s="189"/>
      <c r="Y54" s="189"/>
      <c r="Z54" s="189"/>
    </row>
    <row r="55" spans="1:26" ht="36" customHeight="1">
      <c r="A55" s="243" t="s">
        <v>603</v>
      </c>
      <c r="B55" s="295" t="s">
        <v>604</v>
      </c>
      <c r="C55" s="245" t="s">
        <v>605</v>
      </c>
      <c r="D55" s="246" t="s">
        <v>606</v>
      </c>
      <c r="E55" s="246" t="s">
        <v>607</v>
      </c>
      <c r="F55" s="244" t="s">
        <v>608</v>
      </c>
      <c r="G55" s="290">
        <v>10</v>
      </c>
      <c r="H55" s="189"/>
      <c r="I55" s="189"/>
      <c r="J55" s="189"/>
      <c r="K55" s="189"/>
      <c r="L55" s="189"/>
      <c r="M55" s="189"/>
      <c r="N55" s="189"/>
      <c r="O55" s="189"/>
      <c r="P55" s="189"/>
      <c r="Q55" s="189"/>
      <c r="R55" s="189"/>
      <c r="S55" s="189"/>
      <c r="T55" s="189"/>
      <c r="U55" s="189"/>
      <c r="V55" s="189"/>
      <c r="W55" s="189"/>
      <c r="X55" s="189"/>
      <c r="Y55" s="189"/>
      <c r="Z55" s="189"/>
    </row>
    <row r="56" spans="1:26" ht="90" customHeight="1">
      <c r="A56" s="243" t="s">
        <v>609</v>
      </c>
      <c r="B56" s="295" t="s">
        <v>610</v>
      </c>
      <c r="C56" s="245" t="s">
        <v>611</v>
      </c>
      <c r="D56" s="245" t="s">
        <v>612</v>
      </c>
      <c r="E56" s="245" t="s">
        <v>613</v>
      </c>
      <c r="F56" s="245" t="s">
        <v>614</v>
      </c>
      <c r="G56" s="290">
        <v>10</v>
      </c>
      <c r="H56" s="189"/>
      <c r="I56" s="189"/>
      <c r="J56" s="189"/>
      <c r="K56" s="189"/>
      <c r="L56" s="189"/>
      <c r="M56" s="189"/>
      <c r="N56" s="189"/>
      <c r="O56" s="189"/>
      <c r="P56" s="189"/>
      <c r="Q56" s="189"/>
      <c r="R56" s="189"/>
      <c r="S56" s="189"/>
      <c r="T56" s="189"/>
      <c r="U56" s="189"/>
      <c r="V56" s="189"/>
      <c r="W56" s="189"/>
      <c r="X56" s="189"/>
      <c r="Y56" s="189"/>
      <c r="Z56" s="189"/>
    </row>
    <row r="57" spans="1:26" ht="18" customHeight="1">
      <c r="A57" s="243" t="s">
        <v>615</v>
      </c>
      <c r="B57" s="298" t="s">
        <v>616</v>
      </c>
      <c r="C57" s="299" t="s">
        <v>617</v>
      </c>
      <c r="D57" s="299" t="s">
        <v>618</v>
      </c>
      <c r="E57" s="299" t="s">
        <v>619</v>
      </c>
      <c r="F57" s="300" t="s">
        <v>620</v>
      </c>
      <c r="G57" s="290">
        <v>4</v>
      </c>
      <c r="H57" s="189"/>
      <c r="I57" s="189"/>
      <c r="J57" s="189"/>
      <c r="K57" s="189"/>
      <c r="L57" s="189"/>
      <c r="M57" s="189"/>
      <c r="N57" s="189"/>
      <c r="O57" s="189"/>
      <c r="P57" s="189"/>
      <c r="Q57" s="189"/>
      <c r="R57" s="189"/>
      <c r="S57" s="189"/>
      <c r="T57" s="189"/>
      <c r="U57" s="189"/>
      <c r="V57" s="189"/>
      <c r="W57" s="189"/>
      <c r="X57" s="189"/>
      <c r="Y57" s="189"/>
      <c r="Z57" s="189"/>
    </row>
    <row r="58" spans="1:26" ht="18" customHeight="1">
      <c r="A58" s="301" t="s">
        <v>621</v>
      </c>
      <c r="B58" s="294" t="s">
        <v>622</v>
      </c>
      <c r="C58" s="302"/>
      <c r="D58" s="302"/>
      <c r="E58" s="302"/>
      <c r="F58" s="303"/>
      <c r="G58" s="257"/>
      <c r="H58" s="189"/>
      <c r="I58" s="189"/>
      <c r="J58" s="189"/>
      <c r="K58" s="189"/>
      <c r="L58" s="189"/>
      <c r="M58" s="189"/>
      <c r="N58" s="189"/>
      <c r="O58" s="189"/>
      <c r="P58" s="189"/>
      <c r="Q58" s="189"/>
      <c r="R58" s="189"/>
      <c r="S58" s="189"/>
      <c r="T58" s="189"/>
      <c r="U58" s="189"/>
      <c r="V58" s="189"/>
      <c r="W58" s="189"/>
      <c r="X58" s="189"/>
      <c r="Y58" s="189"/>
      <c r="Z58" s="189"/>
    </row>
    <row r="59" spans="1:26" ht="18" customHeight="1">
      <c r="A59" s="259" t="s">
        <v>623</v>
      </c>
      <c r="B59" s="304" t="s">
        <v>624</v>
      </c>
      <c r="C59" s="299" t="s">
        <v>545</v>
      </c>
      <c r="D59" s="299"/>
      <c r="E59" s="299"/>
      <c r="F59" s="300" t="s">
        <v>625</v>
      </c>
      <c r="G59" s="290">
        <v>10</v>
      </c>
      <c r="H59" s="189"/>
      <c r="I59" s="189"/>
      <c r="J59" s="189"/>
      <c r="K59" s="189"/>
      <c r="L59" s="189"/>
      <c r="M59" s="189"/>
      <c r="N59" s="189"/>
      <c r="O59" s="189"/>
      <c r="P59" s="189"/>
      <c r="Q59" s="189"/>
      <c r="R59" s="189"/>
      <c r="S59" s="189"/>
      <c r="T59" s="189"/>
      <c r="U59" s="189"/>
      <c r="V59" s="189"/>
      <c r="W59" s="189"/>
      <c r="X59" s="189"/>
      <c r="Y59" s="189"/>
      <c r="Z59" s="189"/>
    </row>
    <row r="60" spans="1:26" ht="18" customHeight="1">
      <c r="A60" s="259" t="s">
        <v>626</v>
      </c>
      <c r="B60" s="305" t="s">
        <v>627</v>
      </c>
      <c r="C60" s="451" t="s">
        <v>628</v>
      </c>
      <c r="D60" s="457" t="s">
        <v>629</v>
      </c>
      <c r="E60" s="457" t="s">
        <v>630</v>
      </c>
      <c r="F60" s="473" t="s">
        <v>631</v>
      </c>
      <c r="G60" s="474">
        <v>7</v>
      </c>
      <c r="H60" s="189"/>
      <c r="I60" s="189"/>
      <c r="J60" s="189"/>
      <c r="K60" s="189"/>
      <c r="L60" s="189"/>
      <c r="M60" s="189"/>
      <c r="N60" s="189"/>
      <c r="O60" s="189"/>
      <c r="P60" s="189"/>
      <c r="Q60" s="189"/>
      <c r="R60" s="189"/>
      <c r="S60" s="189"/>
      <c r="T60" s="189"/>
      <c r="U60" s="189"/>
      <c r="V60" s="189"/>
      <c r="W60" s="189"/>
      <c r="X60" s="189"/>
      <c r="Y60" s="189"/>
      <c r="Z60" s="189"/>
    </row>
    <row r="61" spans="1:26" ht="18" customHeight="1">
      <c r="A61" s="278"/>
      <c r="B61" s="306" t="s">
        <v>632</v>
      </c>
      <c r="C61" s="416"/>
      <c r="D61" s="411"/>
      <c r="E61" s="411"/>
      <c r="F61" s="411"/>
      <c r="G61" s="417"/>
      <c r="H61" s="189"/>
      <c r="I61" s="189"/>
      <c r="J61" s="189"/>
      <c r="K61" s="189"/>
      <c r="L61" s="189"/>
      <c r="M61" s="189"/>
      <c r="N61" s="189"/>
      <c r="O61" s="189"/>
      <c r="P61" s="189"/>
      <c r="Q61" s="189"/>
      <c r="R61" s="189"/>
      <c r="S61" s="189"/>
      <c r="T61" s="189"/>
      <c r="U61" s="189"/>
      <c r="V61" s="189"/>
      <c r="W61" s="189"/>
      <c r="X61" s="189"/>
      <c r="Y61" s="189"/>
      <c r="Z61" s="189"/>
    </row>
    <row r="62" spans="1:26" ht="18" customHeight="1">
      <c r="A62" s="278"/>
      <c r="B62" s="306" t="s">
        <v>633</v>
      </c>
      <c r="C62" s="416"/>
      <c r="D62" s="411"/>
      <c r="E62" s="411"/>
      <c r="F62" s="411"/>
      <c r="G62" s="417"/>
      <c r="H62" s="189"/>
      <c r="I62" s="189"/>
      <c r="J62" s="189"/>
      <c r="K62" s="189"/>
      <c r="L62" s="189"/>
      <c r="M62" s="189"/>
      <c r="N62" s="189"/>
      <c r="O62" s="189"/>
      <c r="P62" s="189"/>
      <c r="Q62" s="189"/>
      <c r="R62" s="189"/>
      <c r="S62" s="189"/>
      <c r="T62" s="189"/>
      <c r="U62" s="189"/>
      <c r="V62" s="189"/>
      <c r="W62" s="189"/>
      <c r="X62" s="189"/>
      <c r="Y62" s="189"/>
      <c r="Z62" s="189"/>
    </row>
    <row r="63" spans="1:26" ht="18" customHeight="1">
      <c r="A63" s="278"/>
      <c r="B63" s="306" t="s">
        <v>634</v>
      </c>
      <c r="C63" s="416"/>
      <c r="D63" s="411"/>
      <c r="E63" s="411"/>
      <c r="F63" s="411"/>
      <c r="G63" s="417"/>
      <c r="H63" s="189"/>
      <c r="I63" s="189"/>
      <c r="J63" s="189"/>
      <c r="K63" s="189"/>
      <c r="L63" s="189"/>
      <c r="M63" s="189"/>
      <c r="N63" s="189"/>
      <c r="O63" s="189"/>
      <c r="P63" s="189"/>
      <c r="Q63" s="189"/>
      <c r="R63" s="189"/>
      <c r="S63" s="189"/>
      <c r="T63" s="189"/>
      <c r="U63" s="189"/>
      <c r="V63" s="189"/>
      <c r="W63" s="189"/>
      <c r="X63" s="189"/>
      <c r="Y63" s="189"/>
      <c r="Z63" s="189"/>
    </row>
    <row r="64" spans="1:26" ht="18" customHeight="1">
      <c r="A64" s="278"/>
      <c r="B64" s="306" t="s">
        <v>635</v>
      </c>
      <c r="C64" s="416"/>
      <c r="D64" s="411"/>
      <c r="E64" s="411"/>
      <c r="F64" s="411"/>
      <c r="G64" s="417"/>
      <c r="H64" s="189"/>
      <c r="I64" s="189"/>
      <c r="J64" s="189"/>
      <c r="K64" s="189"/>
      <c r="L64" s="189"/>
      <c r="M64" s="189"/>
      <c r="N64" s="189"/>
      <c r="O64" s="189"/>
      <c r="P64" s="189"/>
      <c r="Q64" s="189"/>
      <c r="R64" s="189"/>
      <c r="S64" s="189"/>
      <c r="T64" s="189"/>
      <c r="U64" s="189"/>
      <c r="V64" s="189"/>
      <c r="W64" s="189"/>
      <c r="X64" s="189"/>
      <c r="Y64" s="189"/>
      <c r="Z64" s="189"/>
    </row>
    <row r="65" spans="1:26" ht="18" customHeight="1">
      <c r="A65" s="278"/>
      <c r="B65" s="306" t="s">
        <v>636</v>
      </c>
      <c r="C65" s="416"/>
      <c r="D65" s="411"/>
      <c r="E65" s="411"/>
      <c r="F65" s="411"/>
      <c r="G65" s="417"/>
      <c r="H65" s="189"/>
      <c r="I65" s="189"/>
      <c r="J65" s="189"/>
      <c r="K65" s="189"/>
      <c r="L65" s="189"/>
      <c r="M65" s="189"/>
      <c r="N65" s="189"/>
      <c r="O65" s="189"/>
      <c r="P65" s="189"/>
      <c r="Q65" s="189"/>
      <c r="R65" s="189"/>
      <c r="S65" s="189"/>
      <c r="T65" s="189"/>
      <c r="U65" s="189"/>
      <c r="V65" s="189"/>
      <c r="W65" s="189"/>
      <c r="X65" s="189"/>
      <c r="Y65" s="189"/>
      <c r="Z65" s="189"/>
    </row>
    <row r="66" spans="1:26" ht="18" customHeight="1">
      <c r="A66" s="269"/>
      <c r="B66" s="307" t="s">
        <v>637</v>
      </c>
      <c r="C66" s="410"/>
      <c r="D66" s="408"/>
      <c r="E66" s="408"/>
      <c r="F66" s="408"/>
      <c r="G66" s="409"/>
      <c r="H66" s="189"/>
      <c r="I66" s="189"/>
      <c r="J66" s="189"/>
      <c r="K66" s="189"/>
      <c r="L66" s="189"/>
      <c r="M66" s="189"/>
      <c r="N66" s="189"/>
      <c r="O66" s="189"/>
      <c r="P66" s="189"/>
      <c r="Q66" s="189"/>
      <c r="R66" s="189"/>
      <c r="S66" s="189"/>
      <c r="T66" s="189"/>
      <c r="U66" s="189"/>
      <c r="V66" s="189"/>
      <c r="W66" s="189"/>
      <c r="X66" s="189"/>
      <c r="Y66" s="189"/>
      <c r="Z66" s="189"/>
    </row>
    <row r="67" spans="1:26" ht="18.75" customHeight="1">
      <c r="A67" s="269" t="s">
        <v>638</v>
      </c>
      <c r="B67" s="308" t="s">
        <v>639</v>
      </c>
      <c r="C67" s="299" t="s">
        <v>545</v>
      </c>
      <c r="D67" s="299" t="s">
        <v>640</v>
      </c>
      <c r="E67" s="299" t="s">
        <v>641</v>
      </c>
      <c r="F67" s="300" t="s">
        <v>642</v>
      </c>
      <c r="G67" s="290">
        <v>10</v>
      </c>
      <c r="H67" s="189"/>
      <c r="I67" s="189"/>
      <c r="J67" s="189"/>
      <c r="K67" s="189"/>
      <c r="L67" s="189"/>
      <c r="M67" s="189"/>
      <c r="N67" s="189"/>
      <c r="O67" s="189"/>
      <c r="P67" s="189"/>
      <c r="Q67" s="189"/>
      <c r="R67" s="189"/>
      <c r="S67" s="189"/>
      <c r="T67" s="189"/>
      <c r="U67" s="189"/>
      <c r="V67" s="189"/>
      <c r="W67" s="189"/>
      <c r="X67" s="189"/>
      <c r="Y67" s="189"/>
      <c r="Z67" s="189"/>
    </row>
    <row r="68" spans="1:26" ht="18" customHeight="1">
      <c r="A68" s="243" t="s">
        <v>643</v>
      </c>
      <c r="B68" s="247" t="s">
        <v>644</v>
      </c>
      <c r="C68" s="299" t="s">
        <v>545</v>
      </c>
      <c r="D68" s="299" t="s">
        <v>645</v>
      </c>
      <c r="E68" s="299" t="s">
        <v>646</v>
      </c>
      <c r="F68" s="300" t="s">
        <v>597</v>
      </c>
      <c r="G68" s="290">
        <v>10</v>
      </c>
      <c r="H68" s="189"/>
      <c r="I68" s="189"/>
      <c r="J68" s="189"/>
      <c r="K68" s="189"/>
      <c r="L68" s="189"/>
      <c r="M68" s="189"/>
      <c r="N68" s="189"/>
      <c r="O68" s="189"/>
      <c r="P68" s="189"/>
      <c r="Q68" s="189"/>
      <c r="R68" s="189"/>
      <c r="S68" s="189"/>
      <c r="T68" s="189"/>
      <c r="U68" s="189"/>
      <c r="V68" s="189"/>
      <c r="W68" s="189"/>
      <c r="X68" s="189"/>
      <c r="Y68" s="189"/>
      <c r="Z68" s="189"/>
    </row>
    <row r="69" spans="1:26" ht="18" customHeight="1">
      <c r="A69" s="244"/>
      <c r="B69" s="291" t="s">
        <v>499</v>
      </c>
      <c r="C69" s="251"/>
      <c r="D69" s="292"/>
      <c r="E69" s="292"/>
      <c r="F69" s="251"/>
      <c r="G69" s="252">
        <f>(G53+G54+G55+G56+G57+G59+G60+G67+G68)/9</f>
        <v>9</v>
      </c>
      <c r="H69" s="189"/>
      <c r="I69" s="189"/>
      <c r="J69" s="189"/>
      <c r="K69" s="189"/>
      <c r="L69" s="189"/>
      <c r="M69" s="189"/>
      <c r="N69" s="189"/>
      <c r="O69" s="189"/>
      <c r="P69" s="189"/>
      <c r="Q69" s="189"/>
      <c r="R69" s="189"/>
      <c r="S69" s="189"/>
      <c r="T69" s="189"/>
      <c r="U69" s="189"/>
      <c r="V69" s="189"/>
      <c r="W69" s="189"/>
      <c r="X69" s="189"/>
      <c r="Y69" s="189"/>
      <c r="Z69" s="189"/>
    </row>
    <row r="70" spans="1:26" ht="18" customHeight="1">
      <c r="A70" s="244"/>
      <c r="B70" s="295"/>
      <c r="C70" s="309"/>
      <c r="D70" s="310"/>
      <c r="E70" s="310"/>
      <c r="F70" s="309"/>
      <c r="G70" s="311"/>
      <c r="H70" s="189"/>
      <c r="I70" s="189"/>
      <c r="J70" s="189"/>
      <c r="K70" s="189"/>
      <c r="L70" s="189"/>
      <c r="M70" s="189"/>
      <c r="N70" s="189"/>
      <c r="O70" s="189"/>
      <c r="P70" s="189"/>
      <c r="Q70" s="189"/>
      <c r="R70" s="189"/>
      <c r="S70" s="189"/>
      <c r="T70" s="189"/>
      <c r="U70" s="189"/>
      <c r="V70" s="189"/>
      <c r="W70" s="189"/>
      <c r="X70" s="189"/>
      <c r="Y70" s="189"/>
      <c r="Z70" s="189"/>
    </row>
    <row r="71" spans="1:26" ht="18" customHeight="1">
      <c r="A71" s="312" t="s">
        <v>647</v>
      </c>
      <c r="B71" s="313" t="s">
        <v>648</v>
      </c>
      <c r="C71" s="242"/>
      <c r="D71" s="242"/>
      <c r="E71" s="242"/>
      <c r="F71" s="242"/>
      <c r="G71" s="314"/>
      <c r="H71" s="189"/>
      <c r="I71" s="189"/>
      <c r="J71" s="189"/>
      <c r="K71" s="189"/>
      <c r="L71" s="189"/>
      <c r="M71" s="189"/>
      <c r="N71" s="189"/>
      <c r="O71" s="189"/>
      <c r="P71" s="189"/>
      <c r="Q71" s="189"/>
      <c r="R71" s="189"/>
      <c r="S71" s="189"/>
      <c r="T71" s="189"/>
      <c r="U71" s="189"/>
      <c r="V71" s="189"/>
      <c r="W71" s="189"/>
      <c r="X71" s="189"/>
      <c r="Y71" s="189"/>
      <c r="Z71" s="189"/>
    </row>
    <row r="72" spans="1:26" ht="18" customHeight="1">
      <c r="A72" s="315" t="s">
        <v>649</v>
      </c>
      <c r="B72" s="316" t="s">
        <v>650</v>
      </c>
      <c r="C72" s="475" t="s">
        <v>545</v>
      </c>
      <c r="D72" s="456" t="s">
        <v>651</v>
      </c>
      <c r="E72" s="456" t="s">
        <v>652</v>
      </c>
      <c r="F72" s="456" t="s">
        <v>653</v>
      </c>
      <c r="G72" s="446">
        <v>7</v>
      </c>
      <c r="H72" s="448">
        <v>4</v>
      </c>
      <c r="I72" s="448">
        <v>7</v>
      </c>
      <c r="J72" s="448">
        <v>4</v>
      </c>
      <c r="K72" s="448">
        <v>7</v>
      </c>
      <c r="L72" s="189"/>
      <c r="M72" s="189"/>
      <c r="N72" s="189"/>
      <c r="O72" s="189"/>
      <c r="P72" s="189"/>
      <c r="Q72" s="189"/>
      <c r="R72" s="189"/>
      <c r="S72" s="189"/>
      <c r="T72" s="189"/>
      <c r="U72" s="189"/>
      <c r="V72" s="189"/>
      <c r="W72" s="189"/>
      <c r="X72" s="189"/>
      <c r="Y72" s="189"/>
      <c r="Z72" s="189"/>
    </row>
    <row r="73" spans="1:26" ht="18" customHeight="1">
      <c r="A73" s="317"/>
      <c r="B73" s="318" t="s">
        <v>654</v>
      </c>
      <c r="C73" s="454"/>
      <c r="D73" s="411"/>
      <c r="E73" s="411"/>
      <c r="F73" s="411"/>
      <c r="G73" s="411"/>
      <c r="H73" s="415"/>
      <c r="I73" s="415"/>
      <c r="J73" s="415"/>
      <c r="K73" s="415"/>
      <c r="L73" s="189"/>
      <c r="M73" s="189"/>
      <c r="N73" s="189"/>
      <c r="O73" s="189"/>
      <c r="P73" s="189"/>
      <c r="Q73" s="189"/>
      <c r="R73" s="189"/>
      <c r="S73" s="189"/>
      <c r="T73" s="189"/>
      <c r="U73" s="189"/>
      <c r="V73" s="189"/>
      <c r="W73" s="189"/>
      <c r="X73" s="189"/>
      <c r="Y73" s="189"/>
      <c r="Z73" s="189"/>
    </row>
    <row r="74" spans="1:26" ht="18" customHeight="1">
      <c r="A74" s="317"/>
      <c r="B74" s="318" t="s">
        <v>655</v>
      </c>
      <c r="C74" s="454"/>
      <c r="D74" s="411"/>
      <c r="E74" s="411"/>
      <c r="F74" s="411"/>
      <c r="G74" s="411"/>
      <c r="H74" s="415"/>
      <c r="I74" s="415"/>
      <c r="J74" s="415"/>
      <c r="K74" s="415"/>
      <c r="L74" s="189"/>
      <c r="M74" s="189"/>
      <c r="N74" s="189"/>
      <c r="O74" s="189"/>
      <c r="P74" s="189"/>
      <c r="Q74" s="189"/>
      <c r="R74" s="189"/>
      <c r="S74" s="189"/>
      <c r="T74" s="189"/>
      <c r="U74" s="189"/>
      <c r="V74" s="189"/>
      <c r="W74" s="189"/>
      <c r="X74" s="189"/>
      <c r="Y74" s="189"/>
      <c r="Z74" s="189"/>
    </row>
    <row r="75" spans="1:26" ht="18" customHeight="1">
      <c r="A75" s="317"/>
      <c r="B75" s="318" t="s">
        <v>656</v>
      </c>
      <c r="C75" s="454"/>
      <c r="D75" s="411"/>
      <c r="E75" s="411"/>
      <c r="F75" s="411"/>
      <c r="G75" s="411"/>
      <c r="H75" s="415"/>
      <c r="I75" s="415"/>
      <c r="J75" s="415"/>
      <c r="K75" s="415"/>
      <c r="L75" s="189"/>
      <c r="M75" s="189"/>
      <c r="N75" s="189"/>
      <c r="O75" s="189"/>
      <c r="P75" s="189"/>
      <c r="Q75" s="189"/>
      <c r="R75" s="189"/>
      <c r="S75" s="189"/>
      <c r="T75" s="189"/>
      <c r="U75" s="189"/>
      <c r="V75" s="189"/>
      <c r="W75" s="189"/>
      <c r="X75" s="189"/>
      <c r="Y75" s="189"/>
      <c r="Z75" s="189"/>
    </row>
    <row r="76" spans="1:26" ht="18" customHeight="1">
      <c r="A76" s="317"/>
      <c r="B76" s="318" t="s">
        <v>657</v>
      </c>
      <c r="C76" s="454"/>
      <c r="D76" s="411"/>
      <c r="E76" s="411"/>
      <c r="F76" s="411"/>
      <c r="G76" s="411"/>
      <c r="H76" s="415"/>
      <c r="I76" s="415"/>
      <c r="J76" s="415"/>
      <c r="K76" s="415"/>
      <c r="L76" s="189"/>
      <c r="M76" s="189"/>
      <c r="N76" s="189"/>
      <c r="O76" s="189"/>
      <c r="P76" s="189"/>
      <c r="Q76" s="189"/>
      <c r="R76" s="189"/>
      <c r="S76" s="189"/>
      <c r="T76" s="189"/>
      <c r="U76" s="189"/>
      <c r="V76" s="189"/>
      <c r="W76" s="189"/>
      <c r="X76" s="189"/>
      <c r="Y76" s="189"/>
      <c r="Z76" s="189"/>
    </row>
    <row r="77" spans="1:26" ht="18" customHeight="1">
      <c r="A77" s="317"/>
      <c r="B77" s="318" t="s">
        <v>658</v>
      </c>
      <c r="C77" s="454"/>
      <c r="D77" s="411"/>
      <c r="E77" s="411"/>
      <c r="F77" s="411"/>
      <c r="G77" s="411"/>
      <c r="H77" s="415"/>
      <c r="I77" s="415"/>
      <c r="J77" s="415"/>
      <c r="K77" s="415"/>
      <c r="L77" s="189"/>
      <c r="M77" s="189"/>
      <c r="N77" s="189"/>
      <c r="O77" s="189"/>
      <c r="P77" s="189"/>
      <c r="Q77" s="189"/>
      <c r="R77" s="189"/>
      <c r="S77" s="189"/>
      <c r="T77" s="189"/>
      <c r="U77" s="189"/>
      <c r="V77" s="189"/>
      <c r="W77" s="189"/>
      <c r="X77" s="189"/>
      <c r="Y77" s="189"/>
      <c r="Z77" s="189"/>
    </row>
    <row r="78" spans="1:26" ht="18" customHeight="1">
      <c r="A78" s="317"/>
      <c r="B78" s="318" t="s">
        <v>659</v>
      </c>
      <c r="C78" s="454"/>
      <c r="D78" s="411"/>
      <c r="E78" s="411"/>
      <c r="F78" s="411"/>
      <c r="G78" s="411"/>
      <c r="H78" s="415"/>
      <c r="I78" s="415"/>
      <c r="J78" s="415"/>
      <c r="K78" s="415"/>
      <c r="L78" s="189"/>
      <c r="M78" s="189"/>
      <c r="N78" s="189"/>
      <c r="O78" s="189"/>
      <c r="P78" s="189"/>
      <c r="Q78" s="189"/>
      <c r="R78" s="189"/>
      <c r="S78" s="189"/>
      <c r="T78" s="189"/>
      <c r="U78" s="189"/>
      <c r="V78" s="189"/>
      <c r="W78" s="189"/>
      <c r="X78" s="189"/>
      <c r="Y78" s="189"/>
      <c r="Z78" s="189"/>
    </row>
    <row r="79" spans="1:26" ht="18" customHeight="1">
      <c r="A79" s="317"/>
      <c r="B79" s="318" t="s">
        <v>660</v>
      </c>
      <c r="C79" s="455"/>
      <c r="D79" s="408"/>
      <c r="E79" s="408"/>
      <c r="F79" s="408"/>
      <c r="G79" s="408"/>
      <c r="H79" s="415"/>
      <c r="I79" s="415"/>
      <c r="J79" s="415"/>
      <c r="K79" s="415"/>
      <c r="L79" s="189"/>
      <c r="M79" s="189"/>
      <c r="N79" s="189"/>
      <c r="O79" s="189"/>
      <c r="P79" s="189"/>
      <c r="Q79" s="189"/>
      <c r="R79" s="189"/>
      <c r="S79" s="189"/>
      <c r="T79" s="189"/>
      <c r="U79" s="189"/>
      <c r="V79" s="189"/>
      <c r="W79" s="189"/>
      <c r="X79" s="189"/>
      <c r="Y79" s="189"/>
      <c r="Z79" s="189"/>
    </row>
    <row r="80" spans="1:26" ht="18" customHeight="1">
      <c r="A80" s="315" t="s">
        <v>661</v>
      </c>
      <c r="B80" s="316" t="s">
        <v>662</v>
      </c>
      <c r="C80" s="453" t="s">
        <v>545</v>
      </c>
      <c r="D80" s="456" t="s">
        <v>663</v>
      </c>
      <c r="E80" s="456" t="s">
        <v>664</v>
      </c>
      <c r="F80" s="456" t="s">
        <v>665</v>
      </c>
      <c r="G80" s="446">
        <v>10</v>
      </c>
      <c r="H80" s="450"/>
      <c r="I80" s="450"/>
      <c r="J80" s="450"/>
      <c r="K80" s="450"/>
      <c r="L80" s="189"/>
      <c r="M80" s="189"/>
      <c r="N80" s="189"/>
      <c r="O80" s="189"/>
      <c r="P80" s="189"/>
      <c r="Q80" s="189"/>
      <c r="R80" s="189"/>
      <c r="S80" s="189"/>
      <c r="T80" s="189"/>
      <c r="U80" s="189"/>
      <c r="V80" s="189"/>
      <c r="W80" s="189"/>
      <c r="X80" s="189"/>
      <c r="Y80" s="189"/>
      <c r="Z80" s="189"/>
    </row>
    <row r="81" spans="1:26" ht="18" customHeight="1">
      <c r="A81" s="317"/>
      <c r="B81" s="318" t="s">
        <v>666</v>
      </c>
      <c r="C81" s="454"/>
      <c r="D81" s="411"/>
      <c r="E81" s="411"/>
      <c r="F81" s="411"/>
      <c r="G81" s="411"/>
      <c r="H81" s="415"/>
      <c r="I81" s="415"/>
      <c r="J81" s="415"/>
      <c r="K81" s="415"/>
      <c r="L81" s="189"/>
      <c r="M81" s="189"/>
      <c r="N81" s="189"/>
      <c r="O81" s="189"/>
      <c r="P81" s="189"/>
      <c r="Q81" s="189"/>
      <c r="R81" s="189"/>
      <c r="S81" s="189"/>
      <c r="T81" s="189"/>
      <c r="U81" s="189"/>
      <c r="V81" s="189"/>
      <c r="W81" s="189"/>
      <c r="X81" s="189"/>
      <c r="Y81" s="189"/>
      <c r="Z81" s="189"/>
    </row>
    <row r="82" spans="1:26" ht="36" customHeight="1">
      <c r="A82" s="317"/>
      <c r="B82" s="318" t="s">
        <v>667</v>
      </c>
      <c r="C82" s="454"/>
      <c r="D82" s="411"/>
      <c r="E82" s="411"/>
      <c r="F82" s="411"/>
      <c r="G82" s="411"/>
      <c r="H82" s="415"/>
      <c r="I82" s="415"/>
      <c r="J82" s="415"/>
      <c r="K82" s="415"/>
      <c r="L82" s="189"/>
      <c r="M82" s="189"/>
      <c r="N82" s="189"/>
      <c r="O82" s="189"/>
      <c r="P82" s="189"/>
      <c r="Q82" s="189"/>
      <c r="R82" s="189"/>
      <c r="S82" s="189"/>
      <c r="T82" s="189"/>
      <c r="U82" s="189"/>
      <c r="V82" s="189"/>
      <c r="W82" s="189"/>
      <c r="X82" s="189"/>
      <c r="Y82" s="189"/>
      <c r="Z82" s="189"/>
    </row>
    <row r="83" spans="1:26" ht="36" customHeight="1">
      <c r="A83" s="317"/>
      <c r="B83" s="318" t="s">
        <v>668</v>
      </c>
      <c r="C83" s="454"/>
      <c r="D83" s="411"/>
      <c r="E83" s="411"/>
      <c r="F83" s="411"/>
      <c r="G83" s="411"/>
      <c r="H83" s="415"/>
      <c r="I83" s="415"/>
      <c r="J83" s="415"/>
      <c r="K83" s="415"/>
      <c r="L83" s="189"/>
      <c r="M83" s="189"/>
      <c r="N83" s="189"/>
      <c r="O83" s="189"/>
      <c r="P83" s="189"/>
      <c r="Q83" s="189"/>
      <c r="R83" s="189"/>
      <c r="S83" s="189"/>
      <c r="T83" s="189"/>
      <c r="U83" s="189"/>
      <c r="V83" s="189"/>
      <c r="W83" s="189"/>
      <c r="X83" s="189"/>
      <c r="Y83" s="189"/>
      <c r="Z83" s="189"/>
    </row>
    <row r="84" spans="1:26" ht="18" customHeight="1">
      <c r="A84" s="317"/>
      <c r="B84" s="318" t="s">
        <v>669</v>
      </c>
      <c r="C84" s="454"/>
      <c r="D84" s="411"/>
      <c r="E84" s="411"/>
      <c r="F84" s="411"/>
      <c r="G84" s="411"/>
      <c r="H84" s="415"/>
      <c r="I84" s="415"/>
      <c r="J84" s="415"/>
      <c r="K84" s="415"/>
      <c r="L84" s="189"/>
      <c r="M84" s="189"/>
      <c r="N84" s="189"/>
      <c r="O84" s="189"/>
      <c r="P84" s="189"/>
      <c r="Q84" s="189"/>
      <c r="R84" s="189"/>
      <c r="S84" s="189"/>
      <c r="T84" s="189"/>
      <c r="U84" s="189"/>
      <c r="V84" s="189"/>
      <c r="W84" s="189"/>
      <c r="X84" s="189"/>
      <c r="Y84" s="189"/>
      <c r="Z84" s="189"/>
    </row>
    <row r="85" spans="1:26" ht="18" customHeight="1">
      <c r="A85" s="317"/>
      <c r="B85" s="318" t="s">
        <v>670</v>
      </c>
      <c r="C85" s="455"/>
      <c r="D85" s="408"/>
      <c r="E85" s="408"/>
      <c r="F85" s="408"/>
      <c r="G85" s="408"/>
      <c r="H85" s="415"/>
      <c r="I85" s="415"/>
      <c r="J85" s="415"/>
      <c r="K85" s="415"/>
      <c r="L85" s="189"/>
      <c r="M85" s="189"/>
      <c r="N85" s="189"/>
      <c r="O85" s="189"/>
      <c r="P85" s="189"/>
      <c r="Q85" s="189"/>
      <c r="R85" s="189"/>
      <c r="S85" s="189"/>
      <c r="T85" s="189"/>
      <c r="U85" s="189"/>
      <c r="V85" s="189"/>
      <c r="W85" s="189"/>
      <c r="X85" s="189"/>
      <c r="Y85" s="189"/>
      <c r="Z85" s="189"/>
    </row>
    <row r="86" spans="1:26" ht="18" customHeight="1">
      <c r="A86" s="315" t="s">
        <v>671</v>
      </c>
      <c r="B86" s="319" t="s">
        <v>672</v>
      </c>
      <c r="C86" s="453" t="s">
        <v>545</v>
      </c>
      <c r="D86" s="456" t="s">
        <v>663</v>
      </c>
      <c r="E86" s="456" t="s">
        <v>664</v>
      </c>
      <c r="F86" s="456" t="s">
        <v>665</v>
      </c>
      <c r="G86" s="446">
        <v>10</v>
      </c>
      <c r="H86" s="450"/>
      <c r="I86" s="450"/>
      <c r="J86" s="450"/>
      <c r="K86" s="450"/>
      <c r="L86" s="189"/>
      <c r="M86" s="189"/>
      <c r="N86" s="189"/>
      <c r="O86" s="189"/>
      <c r="P86" s="189"/>
      <c r="Q86" s="189"/>
      <c r="R86" s="189"/>
      <c r="S86" s="189"/>
      <c r="T86" s="189"/>
      <c r="U86" s="189"/>
      <c r="V86" s="189"/>
      <c r="W86" s="189"/>
      <c r="X86" s="189"/>
      <c r="Y86" s="189"/>
      <c r="Z86" s="189"/>
    </row>
    <row r="87" spans="1:26" ht="18" customHeight="1">
      <c r="A87" s="317"/>
      <c r="B87" s="320" t="s">
        <v>673</v>
      </c>
      <c r="C87" s="454"/>
      <c r="D87" s="411"/>
      <c r="E87" s="411"/>
      <c r="F87" s="411"/>
      <c r="G87" s="411"/>
      <c r="H87" s="415"/>
      <c r="I87" s="415"/>
      <c r="J87" s="415"/>
      <c r="K87" s="415"/>
      <c r="L87" s="189"/>
      <c r="M87" s="189"/>
      <c r="N87" s="189"/>
      <c r="O87" s="189"/>
      <c r="P87" s="189"/>
      <c r="Q87" s="189"/>
      <c r="R87" s="189"/>
      <c r="S87" s="189"/>
      <c r="T87" s="189"/>
      <c r="U87" s="189"/>
      <c r="V87" s="189"/>
      <c r="W87" s="189"/>
      <c r="X87" s="189"/>
      <c r="Y87" s="189"/>
      <c r="Z87" s="189"/>
    </row>
    <row r="88" spans="1:26" ht="18" customHeight="1">
      <c r="A88" s="317"/>
      <c r="B88" s="320" t="s">
        <v>674</v>
      </c>
      <c r="C88" s="454"/>
      <c r="D88" s="411"/>
      <c r="E88" s="411"/>
      <c r="F88" s="411"/>
      <c r="G88" s="411"/>
      <c r="H88" s="415"/>
      <c r="I88" s="415"/>
      <c r="J88" s="415"/>
      <c r="K88" s="415"/>
      <c r="L88" s="189"/>
      <c r="M88" s="189"/>
      <c r="N88" s="189"/>
      <c r="O88" s="189"/>
      <c r="P88" s="189"/>
      <c r="Q88" s="189"/>
      <c r="R88" s="189"/>
      <c r="S88" s="189"/>
      <c r="T88" s="189"/>
      <c r="U88" s="189"/>
      <c r="V88" s="189"/>
      <c r="W88" s="189"/>
      <c r="X88" s="189"/>
      <c r="Y88" s="189"/>
      <c r="Z88" s="189"/>
    </row>
    <row r="89" spans="1:26" ht="18" customHeight="1">
      <c r="A89" s="317"/>
      <c r="B89" s="320" t="s">
        <v>675</v>
      </c>
      <c r="C89" s="454"/>
      <c r="D89" s="411"/>
      <c r="E89" s="411"/>
      <c r="F89" s="411"/>
      <c r="G89" s="411"/>
      <c r="H89" s="415"/>
      <c r="I89" s="415"/>
      <c r="J89" s="415"/>
      <c r="K89" s="415"/>
      <c r="L89" s="189"/>
      <c r="M89" s="189"/>
      <c r="N89" s="189"/>
      <c r="O89" s="189"/>
      <c r="P89" s="189"/>
      <c r="Q89" s="189"/>
      <c r="R89" s="189"/>
      <c r="S89" s="189"/>
      <c r="T89" s="189"/>
      <c r="U89" s="189"/>
      <c r="V89" s="189"/>
      <c r="W89" s="189"/>
      <c r="X89" s="189"/>
      <c r="Y89" s="189"/>
      <c r="Z89" s="189"/>
    </row>
    <row r="90" spans="1:26" ht="18" customHeight="1">
      <c r="A90" s="317"/>
      <c r="B90" s="320" t="s">
        <v>676</v>
      </c>
      <c r="C90" s="455"/>
      <c r="D90" s="408"/>
      <c r="E90" s="408"/>
      <c r="F90" s="408"/>
      <c r="G90" s="408"/>
      <c r="H90" s="415"/>
      <c r="I90" s="415"/>
      <c r="J90" s="415"/>
      <c r="K90" s="415"/>
      <c r="L90" s="189"/>
      <c r="M90" s="189"/>
      <c r="N90" s="189"/>
      <c r="O90" s="189"/>
      <c r="P90" s="189"/>
      <c r="Q90" s="189"/>
      <c r="R90" s="189"/>
      <c r="S90" s="189"/>
      <c r="T90" s="189"/>
      <c r="U90" s="189"/>
      <c r="V90" s="189"/>
      <c r="W90" s="189"/>
      <c r="X90" s="189"/>
      <c r="Y90" s="189"/>
      <c r="Z90" s="189"/>
    </row>
    <row r="91" spans="1:26" ht="24" customHeight="1">
      <c r="A91" s="315" t="s">
        <v>677</v>
      </c>
      <c r="B91" s="319" t="s">
        <v>678</v>
      </c>
      <c r="C91" s="453" t="s">
        <v>545</v>
      </c>
      <c r="D91" s="456" t="s">
        <v>663</v>
      </c>
      <c r="E91" s="456" t="s">
        <v>664</v>
      </c>
      <c r="F91" s="456" t="s">
        <v>665</v>
      </c>
      <c r="G91" s="446">
        <v>10</v>
      </c>
      <c r="H91" s="450"/>
      <c r="I91" s="450"/>
      <c r="J91" s="450"/>
      <c r="K91" s="450"/>
      <c r="L91" s="189"/>
      <c r="M91" s="189"/>
      <c r="N91" s="189"/>
      <c r="O91" s="189"/>
      <c r="P91" s="189"/>
      <c r="Q91" s="189"/>
      <c r="R91" s="189"/>
      <c r="S91" s="189"/>
      <c r="T91" s="189"/>
      <c r="U91" s="189"/>
      <c r="V91" s="189"/>
      <c r="W91" s="189"/>
      <c r="X91" s="189"/>
      <c r="Y91" s="189"/>
      <c r="Z91" s="189"/>
    </row>
    <row r="92" spans="1:26" ht="18" customHeight="1">
      <c r="A92" s="317"/>
      <c r="B92" s="320" t="s">
        <v>679</v>
      </c>
      <c r="C92" s="454"/>
      <c r="D92" s="411"/>
      <c r="E92" s="411"/>
      <c r="F92" s="411"/>
      <c r="G92" s="411"/>
      <c r="H92" s="415"/>
      <c r="I92" s="415"/>
      <c r="J92" s="415"/>
      <c r="K92" s="415"/>
      <c r="L92" s="189"/>
      <c r="M92" s="189"/>
      <c r="N92" s="189"/>
      <c r="O92" s="189"/>
      <c r="P92" s="189"/>
      <c r="Q92" s="189"/>
      <c r="R92" s="189"/>
      <c r="S92" s="189"/>
      <c r="T92" s="189"/>
      <c r="U92" s="189"/>
      <c r="V92" s="189"/>
      <c r="W92" s="189"/>
      <c r="X92" s="189"/>
      <c r="Y92" s="189"/>
      <c r="Z92" s="189"/>
    </row>
    <row r="93" spans="1:26" ht="18" customHeight="1">
      <c r="A93" s="317"/>
      <c r="B93" s="320" t="s">
        <v>680</v>
      </c>
      <c r="C93" s="454"/>
      <c r="D93" s="411"/>
      <c r="E93" s="411"/>
      <c r="F93" s="411"/>
      <c r="G93" s="411"/>
      <c r="H93" s="415"/>
      <c r="I93" s="415"/>
      <c r="J93" s="415"/>
      <c r="K93" s="415"/>
      <c r="L93" s="189"/>
      <c r="M93" s="189"/>
      <c r="N93" s="189"/>
      <c r="O93" s="189"/>
      <c r="P93" s="189"/>
      <c r="Q93" s="189"/>
      <c r="R93" s="189"/>
      <c r="S93" s="189"/>
      <c r="T93" s="189"/>
      <c r="U93" s="189"/>
      <c r="V93" s="189"/>
      <c r="W93" s="189"/>
      <c r="X93" s="189"/>
      <c r="Y93" s="189"/>
      <c r="Z93" s="189"/>
    </row>
    <row r="94" spans="1:26" ht="18" customHeight="1">
      <c r="A94" s="317"/>
      <c r="B94" s="320" t="s">
        <v>681</v>
      </c>
      <c r="C94" s="454"/>
      <c r="D94" s="411"/>
      <c r="E94" s="411"/>
      <c r="F94" s="411"/>
      <c r="G94" s="411"/>
      <c r="H94" s="415"/>
      <c r="I94" s="415"/>
      <c r="J94" s="415"/>
      <c r="K94" s="415"/>
      <c r="L94" s="189"/>
      <c r="M94" s="189"/>
      <c r="N94" s="189"/>
      <c r="O94" s="189"/>
      <c r="P94" s="189"/>
      <c r="Q94" s="189"/>
      <c r="R94" s="189"/>
      <c r="S94" s="189"/>
      <c r="T94" s="189"/>
      <c r="U94" s="189"/>
      <c r="V94" s="189"/>
      <c r="W94" s="189"/>
      <c r="X94" s="189"/>
      <c r="Y94" s="189"/>
      <c r="Z94" s="189"/>
    </row>
    <row r="95" spans="1:26" ht="18" customHeight="1">
      <c r="A95" s="321"/>
      <c r="B95" s="322" t="s">
        <v>682</v>
      </c>
      <c r="C95" s="455"/>
      <c r="D95" s="408"/>
      <c r="E95" s="408"/>
      <c r="F95" s="408"/>
      <c r="G95" s="408"/>
      <c r="H95" s="415"/>
      <c r="I95" s="415"/>
      <c r="J95" s="415"/>
      <c r="K95" s="415"/>
      <c r="L95" s="189"/>
      <c r="M95" s="189"/>
      <c r="N95" s="189"/>
      <c r="O95" s="189"/>
      <c r="P95" s="189"/>
      <c r="Q95" s="189"/>
      <c r="R95" s="189"/>
      <c r="S95" s="189"/>
      <c r="T95" s="189"/>
      <c r="U95" s="189"/>
      <c r="V95" s="189"/>
      <c r="W95" s="189"/>
      <c r="X95" s="189"/>
      <c r="Y95" s="189"/>
      <c r="Z95" s="189"/>
    </row>
    <row r="96" spans="1:26" ht="18" customHeight="1">
      <c r="A96" s="321"/>
      <c r="B96" s="323" t="s">
        <v>499</v>
      </c>
      <c r="C96" s="251"/>
      <c r="D96" s="292"/>
      <c r="E96" s="292"/>
      <c r="F96" s="251"/>
      <c r="G96" s="293">
        <f>(G72+G80+G86+G91)/4</f>
        <v>9.25</v>
      </c>
      <c r="H96" s="189"/>
      <c r="I96" s="189"/>
      <c r="J96" s="189"/>
      <c r="K96" s="189"/>
      <c r="L96" s="189"/>
      <c r="M96" s="189"/>
      <c r="N96" s="189"/>
      <c r="O96" s="189"/>
      <c r="P96" s="189"/>
      <c r="Q96" s="189"/>
      <c r="R96" s="189"/>
      <c r="S96" s="189"/>
      <c r="T96" s="189"/>
      <c r="U96" s="189"/>
      <c r="V96" s="189"/>
      <c r="W96" s="189"/>
      <c r="X96" s="189"/>
      <c r="Y96" s="189"/>
      <c r="Z96" s="189"/>
    </row>
    <row r="97" spans="1:26" ht="18" customHeight="1">
      <c r="A97" s="301" t="s">
        <v>683</v>
      </c>
      <c r="B97" s="324" t="s">
        <v>684</v>
      </c>
      <c r="C97" s="297"/>
      <c r="D97" s="246"/>
      <c r="E97" s="246"/>
      <c r="F97" s="246"/>
      <c r="G97" s="237"/>
      <c r="H97" s="189"/>
      <c r="I97" s="189"/>
      <c r="J97" s="189"/>
      <c r="K97" s="189"/>
      <c r="L97" s="189"/>
      <c r="M97" s="189"/>
      <c r="N97" s="189"/>
      <c r="O97" s="189"/>
      <c r="P97" s="189"/>
      <c r="Q97" s="189"/>
      <c r="R97" s="189"/>
      <c r="S97" s="189"/>
      <c r="T97" s="189"/>
      <c r="U97" s="189"/>
      <c r="V97" s="189"/>
      <c r="W97" s="189"/>
      <c r="X97" s="189"/>
      <c r="Y97" s="189"/>
      <c r="Z97" s="189"/>
    </row>
    <row r="98" spans="1:26" ht="54" customHeight="1">
      <c r="A98" s="243" t="s">
        <v>685</v>
      </c>
      <c r="B98" s="245" t="s">
        <v>686</v>
      </c>
      <c r="C98" s="325" t="s">
        <v>687</v>
      </c>
      <c r="D98" s="245" t="s">
        <v>688</v>
      </c>
      <c r="E98" s="325" t="s">
        <v>689</v>
      </c>
      <c r="F98" s="245" t="s">
        <v>690</v>
      </c>
      <c r="G98" s="238">
        <v>10</v>
      </c>
      <c r="H98" s="236">
        <v>4</v>
      </c>
      <c r="I98" s="236">
        <v>4</v>
      </c>
      <c r="J98" s="236">
        <v>4</v>
      </c>
      <c r="K98" s="236">
        <v>4</v>
      </c>
      <c r="L98" s="189"/>
      <c r="M98" s="189"/>
      <c r="N98" s="189"/>
      <c r="O98" s="189"/>
      <c r="P98" s="189"/>
      <c r="Q98" s="189"/>
      <c r="R98" s="189"/>
      <c r="S98" s="189"/>
      <c r="T98" s="189"/>
      <c r="U98" s="189"/>
      <c r="V98" s="189"/>
      <c r="W98" s="189"/>
      <c r="X98" s="189"/>
      <c r="Y98" s="189"/>
      <c r="Z98" s="189"/>
    </row>
    <row r="99" spans="1:26" ht="72" customHeight="1">
      <c r="A99" s="259" t="s">
        <v>691</v>
      </c>
      <c r="B99" s="326" t="s">
        <v>692</v>
      </c>
      <c r="C99" s="325" t="s">
        <v>693</v>
      </c>
      <c r="D99" s="244" t="s">
        <v>694</v>
      </c>
      <c r="E99" s="325" t="s">
        <v>695</v>
      </c>
      <c r="F99" s="245" t="s">
        <v>696</v>
      </c>
      <c r="G99" s="238">
        <v>0</v>
      </c>
      <c r="H99" s="236">
        <v>0</v>
      </c>
      <c r="I99" s="236">
        <v>0</v>
      </c>
      <c r="J99" s="236">
        <v>0</v>
      </c>
      <c r="K99" s="236">
        <v>0</v>
      </c>
      <c r="L99" s="189"/>
      <c r="M99" s="189"/>
      <c r="N99" s="189"/>
      <c r="O99" s="189"/>
      <c r="P99" s="189"/>
      <c r="Q99" s="189"/>
      <c r="R99" s="189"/>
      <c r="S99" s="189"/>
      <c r="T99" s="189"/>
      <c r="U99" s="189"/>
      <c r="V99" s="189"/>
      <c r="W99" s="189"/>
      <c r="X99" s="189"/>
      <c r="Y99" s="189"/>
      <c r="Z99" s="189"/>
    </row>
    <row r="100" spans="1:26" ht="37.5" customHeight="1">
      <c r="A100" s="259" t="s">
        <v>697</v>
      </c>
      <c r="B100" s="327" t="s">
        <v>698</v>
      </c>
      <c r="C100" s="461" t="s">
        <v>687</v>
      </c>
      <c r="D100" s="457" t="s">
        <v>699</v>
      </c>
      <c r="E100" s="457" t="s">
        <v>700</v>
      </c>
      <c r="F100" s="458" t="s">
        <v>701</v>
      </c>
      <c r="G100" s="447">
        <v>4</v>
      </c>
      <c r="H100" s="448">
        <v>4</v>
      </c>
      <c r="I100" s="448">
        <v>4</v>
      </c>
      <c r="J100" s="448">
        <v>4</v>
      </c>
      <c r="K100" s="448">
        <v>4</v>
      </c>
      <c r="L100" s="189"/>
      <c r="M100" s="189"/>
      <c r="N100" s="189"/>
      <c r="O100" s="189"/>
      <c r="P100" s="189"/>
      <c r="Q100" s="189"/>
      <c r="R100" s="189"/>
      <c r="S100" s="189"/>
      <c r="T100" s="189"/>
      <c r="U100" s="189"/>
      <c r="V100" s="189"/>
      <c r="W100" s="189"/>
      <c r="X100" s="189"/>
      <c r="Y100" s="189"/>
      <c r="Z100" s="189"/>
    </row>
    <row r="101" spans="1:26" ht="36" customHeight="1">
      <c r="A101" s="282"/>
      <c r="B101" s="328" t="s">
        <v>702</v>
      </c>
      <c r="C101" s="416"/>
      <c r="D101" s="411"/>
      <c r="E101" s="411"/>
      <c r="F101" s="411"/>
      <c r="G101" s="411"/>
      <c r="H101" s="415"/>
      <c r="I101" s="415"/>
      <c r="J101" s="415"/>
      <c r="K101" s="415"/>
      <c r="L101" s="189"/>
      <c r="M101" s="189"/>
      <c r="N101" s="189"/>
      <c r="O101" s="189"/>
      <c r="P101" s="189"/>
      <c r="Q101" s="189"/>
      <c r="R101" s="189"/>
      <c r="S101" s="189"/>
      <c r="T101" s="189"/>
      <c r="U101" s="189"/>
      <c r="V101" s="189"/>
      <c r="W101" s="189"/>
      <c r="X101" s="189"/>
      <c r="Y101" s="189"/>
      <c r="Z101" s="189"/>
    </row>
    <row r="102" spans="1:26" ht="18" customHeight="1">
      <c r="A102" s="282"/>
      <c r="B102" s="329" t="s">
        <v>703</v>
      </c>
      <c r="C102" s="416"/>
      <c r="D102" s="411"/>
      <c r="E102" s="411"/>
      <c r="F102" s="411"/>
      <c r="G102" s="411"/>
      <c r="H102" s="415"/>
      <c r="I102" s="415"/>
      <c r="J102" s="415"/>
      <c r="K102" s="415"/>
      <c r="L102" s="189"/>
      <c r="M102" s="189"/>
      <c r="N102" s="189"/>
      <c r="O102" s="189"/>
      <c r="P102" s="189"/>
      <c r="Q102" s="189"/>
      <c r="R102" s="189"/>
      <c r="S102" s="189"/>
      <c r="T102" s="189"/>
      <c r="U102" s="189"/>
      <c r="V102" s="189"/>
      <c r="W102" s="189"/>
      <c r="X102" s="189"/>
      <c r="Y102" s="189"/>
      <c r="Z102" s="189"/>
    </row>
    <row r="103" spans="1:26" ht="18" customHeight="1">
      <c r="A103" s="282"/>
      <c r="B103" s="329" t="s">
        <v>704</v>
      </c>
      <c r="C103" s="416"/>
      <c r="D103" s="411"/>
      <c r="E103" s="411"/>
      <c r="F103" s="411"/>
      <c r="G103" s="411"/>
      <c r="H103" s="415"/>
      <c r="I103" s="415"/>
      <c r="J103" s="415"/>
      <c r="K103" s="415"/>
      <c r="L103" s="189"/>
      <c r="M103" s="189"/>
      <c r="N103" s="189"/>
      <c r="O103" s="189"/>
      <c r="P103" s="189"/>
      <c r="Q103" s="189"/>
      <c r="R103" s="189"/>
      <c r="S103" s="189"/>
      <c r="T103" s="189"/>
      <c r="U103" s="189"/>
      <c r="V103" s="189"/>
      <c r="W103" s="189"/>
      <c r="X103" s="189"/>
      <c r="Y103" s="189"/>
      <c r="Z103" s="189"/>
    </row>
    <row r="104" spans="1:26" ht="36" customHeight="1">
      <c r="A104" s="284"/>
      <c r="B104" s="330" t="s">
        <v>705</v>
      </c>
      <c r="C104" s="410"/>
      <c r="D104" s="408"/>
      <c r="E104" s="408"/>
      <c r="F104" s="408"/>
      <c r="G104" s="408"/>
      <c r="H104" s="415"/>
      <c r="I104" s="415"/>
      <c r="J104" s="415"/>
      <c r="K104" s="415"/>
      <c r="L104" s="189"/>
      <c r="M104" s="189"/>
      <c r="N104" s="189"/>
      <c r="O104" s="189"/>
      <c r="P104" s="189"/>
      <c r="Q104" s="189"/>
      <c r="R104" s="189"/>
      <c r="S104" s="189"/>
      <c r="T104" s="189"/>
      <c r="U104" s="189"/>
      <c r="V104" s="189"/>
      <c r="W104" s="189"/>
      <c r="X104" s="189"/>
      <c r="Y104" s="189"/>
      <c r="Z104" s="189"/>
    </row>
    <row r="105" spans="1:26" ht="36" customHeight="1">
      <c r="A105" s="269" t="s">
        <v>706</v>
      </c>
      <c r="B105" s="331" t="s">
        <v>707</v>
      </c>
      <c r="C105" s="325" t="s">
        <v>708</v>
      </c>
      <c r="D105" s="245" t="s">
        <v>709</v>
      </c>
      <c r="E105" s="245" t="s">
        <v>710</v>
      </c>
      <c r="F105" s="244" t="s">
        <v>711</v>
      </c>
      <c r="G105" s="274">
        <v>7</v>
      </c>
      <c r="H105" s="236">
        <v>10</v>
      </c>
      <c r="I105" s="236">
        <v>10</v>
      </c>
      <c r="J105" s="236">
        <v>10</v>
      </c>
      <c r="K105" s="236">
        <v>10</v>
      </c>
      <c r="L105" s="189"/>
      <c r="M105" s="189"/>
      <c r="N105" s="189"/>
      <c r="O105" s="189"/>
      <c r="P105" s="189"/>
      <c r="Q105" s="189"/>
      <c r="R105" s="189"/>
      <c r="S105" s="189"/>
      <c r="T105" s="189"/>
      <c r="U105" s="189"/>
      <c r="V105" s="189"/>
      <c r="W105" s="189"/>
      <c r="X105" s="189"/>
      <c r="Y105" s="189"/>
      <c r="Z105" s="189"/>
    </row>
    <row r="106" spans="1:26" ht="36" customHeight="1">
      <c r="A106" s="243" t="s">
        <v>712</v>
      </c>
      <c r="B106" s="245" t="s">
        <v>713</v>
      </c>
      <c r="C106" s="325" t="s">
        <v>687</v>
      </c>
      <c r="D106" s="245" t="s">
        <v>714</v>
      </c>
      <c r="E106" s="244" t="s">
        <v>715</v>
      </c>
      <c r="F106" s="245" t="s">
        <v>716</v>
      </c>
      <c r="G106" s="274">
        <v>7</v>
      </c>
      <c r="H106" s="236">
        <v>4</v>
      </c>
      <c r="I106" s="236">
        <v>4</v>
      </c>
      <c r="J106" s="236">
        <v>4</v>
      </c>
      <c r="K106" s="236">
        <v>4</v>
      </c>
      <c r="L106" s="189"/>
      <c r="M106" s="189"/>
      <c r="N106" s="189"/>
      <c r="O106" s="189"/>
      <c r="P106" s="189"/>
      <c r="Q106" s="189"/>
      <c r="R106" s="189"/>
      <c r="S106" s="189"/>
      <c r="T106" s="189"/>
      <c r="U106" s="189"/>
      <c r="V106" s="189"/>
      <c r="W106" s="189"/>
      <c r="X106" s="189"/>
      <c r="Y106" s="189"/>
      <c r="Z106" s="189"/>
    </row>
    <row r="107" spans="1:26" ht="36" customHeight="1">
      <c r="A107" s="243" t="s">
        <v>717</v>
      </c>
      <c r="B107" s="245" t="s">
        <v>718</v>
      </c>
      <c r="C107" s="325" t="s">
        <v>687</v>
      </c>
      <c r="D107" s="245" t="s">
        <v>719</v>
      </c>
      <c r="E107" s="245" t="s">
        <v>720</v>
      </c>
      <c r="F107" s="245" t="s">
        <v>721</v>
      </c>
      <c r="G107" s="274">
        <v>10</v>
      </c>
      <c r="H107" s="236">
        <v>7</v>
      </c>
      <c r="I107" s="236">
        <v>7</v>
      </c>
      <c r="J107" s="236">
        <v>7</v>
      </c>
      <c r="K107" s="236">
        <v>7</v>
      </c>
      <c r="L107" s="189"/>
      <c r="M107" s="189"/>
      <c r="N107" s="189"/>
      <c r="O107" s="189"/>
      <c r="P107" s="189"/>
      <c r="Q107" s="189"/>
      <c r="R107" s="189"/>
      <c r="S107" s="189"/>
      <c r="T107" s="189"/>
      <c r="U107" s="189"/>
      <c r="V107" s="189"/>
      <c r="W107" s="189"/>
      <c r="X107" s="189"/>
      <c r="Y107" s="189"/>
      <c r="Z107" s="189"/>
    </row>
    <row r="108" spans="1:26" ht="36" customHeight="1">
      <c r="A108" s="243" t="s">
        <v>722</v>
      </c>
      <c r="B108" s="245" t="s">
        <v>723</v>
      </c>
      <c r="C108" s="325" t="s">
        <v>545</v>
      </c>
      <c r="D108" s="245" t="s">
        <v>724</v>
      </c>
      <c r="E108" s="244" t="s">
        <v>725</v>
      </c>
      <c r="F108" s="244" t="s">
        <v>726</v>
      </c>
      <c r="G108" s="274">
        <v>10</v>
      </c>
      <c r="H108" s="236">
        <v>10</v>
      </c>
      <c r="I108" s="236">
        <v>10</v>
      </c>
      <c r="J108" s="236">
        <v>10</v>
      </c>
      <c r="K108" s="236">
        <v>10</v>
      </c>
      <c r="L108" s="189"/>
      <c r="M108" s="189"/>
      <c r="N108" s="189"/>
      <c r="O108" s="189"/>
      <c r="P108" s="189"/>
      <c r="Q108" s="189"/>
      <c r="R108" s="189"/>
      <c r="S108" s="189"/>
      <c r="T108" s="189"/>
      <c r="U108" s="189"/>
      <c r="V108" s="189"/>
      <c r="W108" s="189"/>
      <c r="X108" s="189"/>
      <c r="Y108" s="189"/>
      <c r="Z108" s="189"/>
    </row>
    <row r="109" spans="1:26" ht="18" customHeight="1">
      <c r="A109" s="243" t="s">
        <v>727</v>
      </c>
      <c r="B109" s="272" t="s">
        <v>728</v>
      </c>
      <c r="C109" s="332" t="s">
        <v>729</v>
      </c>
      <c r="D109" s="246"/>
      <c r="E109" s="246"/>
      <c r="F109" s="332" t="s">
        <v>730</v>
      </c>
      <c r="G109" s="238">
        <v>10</v>
      </c>
      <c r="H109" s="236">
        <v>0</v>
      </c>
      <c r="I109" s="236">
        <v>0</v>
      </c>
      <c r="J109" s="236">
        <v>0</v>
      </c>
      <c r="K109" s="236">
        <v>0</v>
      </c>
      <c r="L109" s="189"/>
      <c r="M109" s="189"/>
      <c r="N109" s="189"/>
      <c r="O109" s="189"/>
      <c r="P109" s="189"/>
      <c r="Q109" s="189"/>
      <c r="R109" s="189"/>
      <c r="S109" s="189"/>
      <c r="T109" s="189"/>
      <c r="U109" s="189"/>
      <c r="V109" s="189"/>
      <c r="W109" s="189"/>
      <c r="X109" s="189"/>
      <c r="Y109" s="189"/>
      <c r="Z109" s="189"/>
    </row>
    <row r="110" spans="1:26" ht="18" customHeight="1">
      <c r="A110" s="243"/>
      <c r="B110" s="291" t="s">
        <v>499</v>
      </c>
      <c r="C110" s="251"/>
      <c r="D110" s="292"/>
      <c r="E110" s="292"/>
      <c r="F110" s="251"/>
      <c r="G110" s="293">
        <f>(G98+G99+G100+G105+G106+G107+G108+G109)/8</f>
        <v>7.25</v>
      </c>
      <c r="H110" s="189"/>
      <c r="I110" s="189"/>
      <c r="J110" s="189"/>
      <c r="K110" s="189"/>
      <c r="L110" s="189"/>
      <c r="M110" s="189"/>
      <c r="N110" s="189"/>
      <c r="O110" s="189"/>
      <c r="P110" s="189"/>
      <c r="Q110" s="189"/>
      <c r="R110" s="189"/>
      <c r="S110" s="189"/>
      <c r="T110" s="189"/>
      <c r="U110" s="189"/>
      <c r="V110" s="189"/>
      <c r="W110" s="189"/>
      <c r="X110" s="189"/>
      <c r="Y110" s="189"/>
      <c r="Z110" s="189"/>
    </row>
    <row r="111" spans="1:26" ht="18" customHeight="1">
      <c r="A111" s="243"/>
      <c r="B111" s="272"/>
      <c r="C111" s="332"/>
      <c r="D111" s="246"/>
      <c r="E111" s="246"/>
      <c r="F111" s="332"/>
      <c r="G111" s="237"/>
      <c r="H111" s="189"/>
      <c r="I111" s="189"/>
      <c r="J111" s="189"/>
      <c r="K111" s="189"/>
      <c r="L111" s="189"/>
      <c r="M111" s="189"/>
      <c r="N111" s="189"/>
      <c r="O111" s="189"/>
      <c r="P111" s="189"/>
      <c r="Q111" s="189"/>
      <c r="R111" s="189"/>
      <c r="S111" s="189"/>
      <c r="T111" s="189"/>
      <c r="U111" s="189"/>
      <c r="V111" s="189"/>
      <c r="W111" s="189"/>
      <c r="X111" s="189"/>
      <c r="Y111" s="189"/>
      <c r="Z111" s="189"/>
    </row>
    <row r="112" spans="1:26" ht="22.5" customHeight="1">
      <c r="A112" s="253" t="s">
        <v>731</v>
      </c>
      <c r="B112" s="241" t="s">
        <v>732</v>
      </c>
      <c r="C112" s="242"/>
      <c r="D112" s="242"/>
      <c r="E112" s="242"/>
      <c r="F112" s="242"/>
      <c r="G112" s="257"/>
      <c r="H112" s="189"/>
      <c r="I112" s="189"/>
      <c r="J112" s="189"/>
      <c r="K112" s="189"/>
      <c r="L112" s="189"/>
      <c r="M112" s="189"/>
      <c r="N112" s="189"/>
      <c r="O112" s="189"/>
      <c r="P112" s="189"/>
      <c r="Q112" s="189"/>
      <c r="R112" s="189"/>
      <c r="S112" s="189"/>
      <c r="T112" s="189"/>
      <c r="U112" s="189"/>
      <c r="V112" s="189"/>
      <c r="W112" s="189"/>
      <c r="X112" s="189"/>
      <c r="Y112" s="189"/>
      <c r="Z112" s="189"/>
    </row>
    <row r="113" spans="1:26" ht="108" customHeight="1">
      <c r="A113" s="243" t="s">
        <v>733</v>
      </c>
      <c r="B113" s="309" t="s">
        <v>734</v>
      </c>
      <c r="C113" s="295" t="s">
        <v>735</v>
      </c>
      <c r="D113" s="333" t="s">
        <v>736</v>
      </c>
      <c r="E113" s="333" t="s">
        <v>737</v>
      </c>
      <c r="F113" s="334" t="s">
        <v>738</v>
      </c>
      <c r="G113" s="335">
        <v>10</v>
      </c>
      <c r="H113" s="236">
        <v>4</v>
      </c>
      <c r="I113" s="236">
        <v>7</v>
      </c>
      <c r="J113" s="236">
        <v>4</v>
      </c>
      <c r="K113" s="236">
        <v>7</v>
      </c>
      <c r="L113" s="189"/>
      <c r="M113" s="189"/>
      <c r="N113" s="189"/>
      <c r="O113" s="189"/>
      <c r="P113" s="189"/>
      <c r="Q113" s="189"/>
      <c r="R113" s="189"/>
      <c r="S113" s="189"/>
      <c r="T113" s="189"/>
      <c r="U113" s="189"/>
      <c r="V113" s="189"/>
      <c r="W113" s="189"/>
      <c r="X113" s="189"/>
      <c r="Y113" s="189"/>
      <c r="Z113" s="189"/>
    </row>
    <row r="114" spans="1:26" ht="84.75" customHeight="1">
      <c r="A114" s="243" t="s">
        <v>739</v>
      </c>
      <c r="B114" s="336" t="s">
        <v>740</v>
      </c>
      <c r="C114" s="337" t="s">
        <v>545</v>
      </c>
      <c r="D114" s="333" t="s">
        <v>741</v>
      </c>
      <c r="E114" s="333" t="s">
        <v>742</v>
      </c>
      <c r="F114" s="337" t="s">
        <v>597</v>
      </c>
      <c r="G114" s="338">
        <v>7</v>
      </c>
      <c r="H114" s="339">
        <v>4</v>
      </c>
      <c r="I114" s="339">
        <v>4</v>
      </c>
      <c r="J114" s="339">
        <v>4</v>
      </c>
      <c r="K114" s="339">
        <v>4</v>
      </c>
      <c r="L114" s="189"/>
      <c r="M114" s="189"/>
      <c r="N114" s="189"/>
      <c r="O114" s="189"/>
      <c r="P114" s="189"/>
      <c r="Q114" s="189"/>
      <c r="R114" s="189"/>
      <c r="S114" s="189"/>
      <c r="T114" s="189"/>
      <c r="U114" s="189"/>
      <c r="V114" s="189"/>
      <c r="W114" s="189"/>
      <c r="X114" s="189"/>
      <c r="Y114" s="189"/>
      <c r="Z114" s="189"/>
    </row>
    <row r="115" spans="1:26" ht="18" customHeight="1">
      <c r="A115" s="243" t="s">
        <v>743</v>
      </c>
      <c r="B115" s="336" t="s">
        <v>744</v>
      </c>
      <c r="C115" s="310" t="s">
        <v>545</v>
      </c>
      <c r="D115" s="310"/>
      <c r="E115" s="310" t="s">
        <v>745</v>
      </c>
      <c r="F115" s="310" t="s">
        <v>597</v>
      </c>
      <c r="G115" s="340">
        <v>7</v>
      </c>
      <c r="H115" s="339">
        <v>0</v>
      </c>
      <c r="I115" s="339">
        <v>0</v>
      </c>
      <c r="J115" s="339">
        <v>0</v>
      </c>
      <c r="K115" s="339">
        <v>0</v>
      </c>
      <c r="L115" s="189"/>
      <c r="M115" s="189"/>
      <c r="N115" s="189"/>
      <c r="O115" s="189"/>
      <c r="P115" s="189"/>
      <c r="Q115" s="189"/>
      <c r="R115" s="189"/>
      <c r="S115" s="189"/>
      <c r="T115" s="189"/>
      <c r="U115" s="189"/>
      <c r="V115" s="189"/>
      <c r="W115" s="189"/>
      <c r="X115" s="189"/>
      <c r="Y115" s="189"/>
      <c r="Z115" s="189"/>
    </row>
    <row r="116" spans="1:26" ht="18" customHeight="1">
      <c r="A116" s="243" t="s">
        <v>746</v>
      </c>
      <c r="B116" s="336" t="s">
        <v>747</v>
      </c>
      <c r="C116" s="310" t="s">
        <v>545</v>
      </c>
      <c r="D116" s="310" t="s">
        <v>748</v>
      </c>
      <c r="E116" s="310" t="s">
        <v>749</v>
      </c>
      <c r="F116" s="310" t="s">
        <v>750</v>
      </c>
      <c r="G116" s="340">
        <v>4</v>
      </c>
      <c r="H116" s="339">
        <v>0</v>
      </c>
      <c r="I116" s="339">
        <v>0</v>
      </c>
      <c r="J116" s="339">
        <v>0</v>
      </c>
      <c r="K116" s="339">
        <v>0</v>
      </c>
      <c r="L116" s="189"/>
      <c r="M116" s="189"/>
      <c r="N116" s="189"/>
      <c r="O116" s="189"/>
      <c r="P116" s="189"/>
      <c r="Q116" s="189"/>
      <c r="R116" s="189"/>
      <c r="S116" s="189"/>
      <c r="T116" s="189"/>
      <c r="U116" s="189"/>
      <c r="V116" s="189"/>
      <c r="W116" s="189"/>
      <c r="X116" s="189"/>
      <c r="Y116" s="189"/>
      <c r="Z116" s="189"/>
    </row>
    <row r="117" spans="1:26" ht="18" customHeight="1">
      <c r="A117" s="243" t="s">
        <v>751</v>
      </c>
      <c r="B117" s="336" t="s">
        <v>752</v>
      </c>
      <c r="C117" s="310" t="s">
        <v>545</v>
      </c>
      <c r="D117" s="310" t="s">
        <v>753</v>
      </c>
      <c r="E117" s="310" t="s">
        <v>754</v>
      </c>
      <c r="F117" s="310" t="s">
        <v>755</v>
      </c>
      <c r="G117" s="340">
        <v>4</v>
      </c>
      <c r="H117" s="339">
        <v>0</v>
      </c>
      <c r="I117" s="339">
        <v>0</v>
      </c>
      <c r="J117" s="339">
        <v>0</v>
      </c>
      <c r="K117" s="339">
        <v>0</v>
      </c>
      <c r="L117" s="189"/>
      <c r="M117" s="189"/>
      <c r="N117" s="189"/>
      <c r="O117" s="189"/>
      <c r="P117" s="189"/>
      <c r="Q117" s="189"/>
      <c r="R117" s="189"/>
      <c r="S117" s="189"/>
      <c r="T117" s="189"/>
      <c r="U117" s="189"/>
      <c r="V117" s="189"/>
      <c r="W117" s="189"/>
      <c r="X117" s="189"/>
      <c r="Y117" s="189"/>
      <c r="Z117" s="189"/>
    </row>
    <row r="118" spans="1:26" ht="35.25" customHeight="1">
      <c r="A118" s="243" t="s">
        <v>756</v>
      </c>
      <c r="B118" s="341" t="s">
        <v>757</v>
      </c>
      <c r="C118" s="242"/>
      <c r="D118" s="242"/>
      <c r="E118" s="242"/>
      <c r="F118" s="242"/>
      <c r="G118" s="342">
        <f>SUM(G119:G131)/12</f>
        <v>7.75</v>
      </c>
      <c r="H118" s="343"/>
      <c r="I118" s="343"/>
      <c r="J118" s="343"/>
      <c r="K118" s="343"/>
      <c r="L118" s="189"/>
      <c r="M118" s="189"/>
      <c r="N118" s="189"/>
      <c r="O118" s="189"/>
      <c r="P118" s="189"/>
      <c r="Q118" s="189"/>
      <c r="R118" s="189"/>
      <c r="S118" s="189"/>
      <c r="T118" s="189"/>
      <c r="U118" s="189"/>
      <c r="V118" s="189"/>
      <c r="W118" s="189"/>
      <c r="X118" s="189"/>
      <c r="Y118" s="189"/>
      <c r="Z118" s="189"/>
    </row>
    <row r="119" spans="1:26" ht="18" customHeight="1">
      <c r="A119" s="243"/>
      <c r="B119" s="344" t="s">
        <v>758</v>
      </c>
      <c r="C119" s="310" t="s">
        <v>545</v>
      </c>
      <c r="D119" s="310" t="s">
        <v>759</v>
      </c>
      <c r="E119" s="310" t="s">
        <v>760</v>
      </c>
      <c r="F119" s="310" t="s">
        <v>761</v>
      </c>
      <c r="G119" s="340">
        <v>4</v>
      </c>
      <c r="H119" s="339">
        <v>4</v>
      </c>
      <c r="I119" s="339">
        <v>4</v>
      </c>
      <c r="J119" s="339">
        <v>4</v>
      </c>
      <c r="K119" s="339">
        <v>4</v>
      </c>
      <c r="L119" s="189"/>
      <c r="M119" s="189"/>
      <c r="N119" s="189"/>
      <c r="O119" s="189"/>
      <c r="P119" s="189"/>
      <c r="Q119" s="189"/>
      <c r="R119" s="189"/>
      <c r="S119" s="189"/>
      <c r="T119" s="189"/>
      <c r="U119" s="189"/>
      <c r="V119" s="189"/>
      <c r="W119" s="189"/>
      <c r="X119" s="189"/>
      <c r="Y119" s="189"/>
      <c r="Z119" s="189"/>
    </row>
    <row r="120" spans="1:26" ht="18" customHeight="1">
      <c r="A120" s="243"/>
      <c r="B120" s="344" t="s">
        <v>762</v>
      </c>
      <c r="C120" s="310" t="s">
        <v>545</v>
      </c>
      <c r="D120" s="310" t="s">
        <v>759</v>
      </c>
      <c r="E120" s="310" t="s">
        <v>760</v>
      </c>
      <c r="F120" s="310" t="s">
        <v>763</v>
      </c>
      <c r="G120" s="340">
        <v>10</v>
      </c>
      <c r="H120" s="339">
        <v>4</v>
      </c>
      <c r="I120" s="339">
        <v>4</v>
      </c>
      <c r="J120" s="339">
        <v>4</v>
      </c>
      <c r="K120" s="339">
        <v>4</v>
      </c>
      <c r="L120" s="189"/>
      <c r="M120" s="189"/>
      <c r="N120" s="189"/>
      <c r="O120" s="189"/>
      <c r="P120" s="189"/>
      <c r="Q120" s="189"/>
      <c r="R120" s="189"/>
      <c r="S120" s="189"/>
      <c r="T120" s="189"/>
      <c r="U120" s="189"/>
      <c r="V120" s="189"/>
      <c r="W120" s="189"/>
      <c r="X120" s="189"/>
      <c r="Y120" s="189"/>
      <c r="Z120" s="189"/>
    </row>
    <row r="121" spans="1:26" ht="18" customHeight="1">
      <c r="A121" s="243"/>
      <c r="B121" s="344" t="s">
        <v>764</v>
      </c>
      <c r="C121" s="310" t="s">
        <v>545</v>
      </c>
      <c r="D121" s="310" t="s">
        <v>759</v>
      </c>
      <c r="E121" s="310" t="s">
        <v>760</v>
      </c>
      <c r="F121" s="310" t="s">
        <v>765</v>
      </c>
      <c r="G121" s="340">
        <v>10</v>
      </c>
      <c r="H121" s="339">
        <v>4</v>
      </c>
      <c r="I121" s="339">
        <v>4</v>
      </c>
      <c r="J121" s="339">
        <v>4</v>
      </c>
      <c r="K121" s="339">
        <v>4</v>
      </c>
      <c r="L121" s="189"/>
      <c r="M121" s="189"/>
      <c r="N121" s="189"/>
      <c r="O121" s="189"/>
      <c r="P121" s="189"/>
      <c r="Q121" s="189"/>
      <c r="R121" s="189"/>
      <c r="S121" s="189"/>
      <c r="T121" s="189"/>
      <c r="U121" s="189"/>
      <c r="V121" s="189"/>
      <c r="W121" s="189"/>
      <c r="X121" s="189"/>
      <c r="Y121" s="189"/>
      <c r="Z121" s="189"/>
    </row>
    <row r="122" spans="1:26" ht="18" customHeight="1">
      <c r="A122" s="243"/>
      <c r="B122" s="344" t="s">
        <v>766</v>
      </c>
      <c r="C122" s="310" t="s">
        <v>545</v>
      </c>
      <c r="D122" s="310" t="s">
        <v>759</v>
      </c>
      <c r="E122" s="310" t="s">
        <v>760</v>
      </c>
      <c r="F122" s="310" t="s">
        <v>767</v>
      </c>
      <c r="G122" s="340">
        <v>10</v>
      </c>
      <c r="H122" s="339">
        <v>4</v>
      </c>
      <c r="I122" s="339">
        <v>4</v>
      </c>
      <c r="J122" s="339">
        <v>4</v>
      </c>
      <c r="K122" s="339">
        <v>4</v>
      </c>
      <c r="L122" s="189"/>
      <c r="M122" s="189"/>
      <c r="N122" s="189"/>
      <c r="O122" s="189"/>
      <c r="P122" s="189"/>
      <c r="Q122" s="189"/>
      <c r="R122" s="189"/>
      <c r="S122" s="189"/>
      <c r="T122" s="189"/>
      <c r="U122" s="189"/>
      <c r="V122" s="189"/>
      <c r="W122" s="189"/>
      <c r="X122" s="189"/>
      <c r="Y122" s="189"/>
      <c r="Z122" s="189"/>
    </row>
    <row r="123" spans="1:26" ht="36" customHeight="1">
      <c r="A123" s="243"/>
      <c r="B123" s="344" t="s">
        <v>768</v>
      </c>
      <c r="C123" s="310" t="s">
        <v>545</v>
      </c>
      <c r="D123" s="310" t="s">
        <v>759</v>
      </c>
      <c r="E123" s="310" t="s">
        <v>760</v>
      </c>
      <c r="F123" s="310" t="s">
        <v>769</v>
      </c>
      <c r="G123" s="340">
        <v>10</v>
      </c>
      <c r="H123" s="339">
        <v>4</v>
      </c>
      <c r="I123" s="339">
        <v>4</v>
      </c>
      <c r="J123" s="339">
        <v>4</v>
      </c>
      <c r="K123" s="339">
        <v>4</v>
      </c>
      <c r="L123" s="189"/>
      <c r="M123" s="189"/>
      <c r="N123" s="189"/>
      <c r="O123" s="189"/>
      <c r="P123" s="189"/>
      <c r="Q123" s="189"/>
      <c r="R123" s="189"/>
      <c r="S123" s="189"/>
      <c r="T123" s="189"/>
      <c r="U123" s="189"/>
      <c r="V123" s="189"/>
      <c r="W123" s="189"/>
      <c r="X123" s="189"/>
      <c r="Y123" s="189"/>
      <c r="Z123" s="189"/>
    </row>
    <row r="124" spans="1:26" ht="18" customHeight="1">
      <c r="A124" s="243"/>
      <c r="B124" s="344" t="s">
        <v>770</v>
      </c>
      <c r="C124" s="310" t="s">
        <v>545</v>
      </c>
      <c r="D124" s="310" t="s">
        <v>759</v>
      </c>
      <c r="E124" s="310" t="s">
        <v>760</v>
      </c>
      <c r="F124" s="310" t="s">
        <v>771</v>
      </c>
      <c r="G124" s="340">
        <v>4</v>
      </c>
      <c r="H124" s="339">
        <v>4</v>
      </c>
      <c r="I124" s="339">
        <v>4</v>
      </c>
      <c r="J124" s="339">
        <v>4</v>
      </c>
      <c r="K124" s="339">
        <v>4</v>
      </c>
      <c r="L124" s="189"/>
      <c r="M124" s="189"/>
      <c r="N124" s="189"/>
      <c r="O124" s="189"/>
      <c r="P124" s="189"/>
      <c r="Q124" s="189"/>
      <c r="R124" s="189"/>
      <c r="S124" s="189"/>
      <c r="T124" s="189"/>
      <c r="U124" s="189"/>
      <c r="V124" s="189"/>
      <c r="W124" s="189"/>
      <c r="X124" s="189"/>
      <c r="Y124" s="189"/>
      <c r="Z124" s="189"/>
    </row>
    <row r="125" spans="1:26" ht="18" customHeight="1">
      <c r="A125" s="243"/>
      <c r="B125" s="344" t="s">
        <v>772</v>
      </c>
      <c r="C125" s="310" t="s">
        <v>545</v>
      </c>
      <c r="D125" s="310" t="s">
        <v>759</v>
      </c>
      <c r="E125" s="310" t="s">
        <v>760</v>
      </c>
      <c r="F125" s="310" t="s">
        <v>773</v>
      </c>
      <c r="G125" s="340">
        <v>4</v>
      </c>
      <c r="H125" s="339">
        <v>4</v>
      </c>
      <c r="I125" s="339">
        <v>4</v>
      </c>
      <c r="J125" s="339">
        <v>4</v>
      </c>
      <c r="K125" s="339">
        <v>4</v>
      </c>
      <c r="L125" s="189"/>
      <c r="M125" s="189"/>
      <c r="N125" s="189"/>
      <c r="O125" s="189"/>
      <c r="P125" s="189"/>
      <c r="Q125" s="189"/>
      <c r="R125" s="189"/>
      <c r="S125" s="189"/>
      <c r="T125" s="189"/>
      <c r="U125" s="189"/>
      <c r="V125" s="189"/>
      <c r="W125" s="189"/>
      <c r="X125" s="189"/>
      <c r="Y125" s="189"/>
      <c r="Z125" s="189"/>
    </row>
    <row r="126" spans="1:26" ht="36" customHeight="1">
      <c r="A126" s="243"/>
      <c r="B126" s="344" t="s">
        <v>774</v>
      </c>
      <c r="C126" s="310" t="s">
        <v>545</v>
      </c>
      <c r="D126" s="310" t="s">
        <v>759</v>
      </c>
      <c r="E126" s="310" t="s">
        <v>760</v>
      </c>
      <c r="F126" s="310" t="s">
        <v>775</v>
      </c>
      <c r="G126" s="340">
        <v>4</v>
      </c>
      <c r="H126" s="339">
        <v>4</v>
      </c>
      <c r="I126" s="339">
        <v>4</v>
      </c>
      <c r="J126" s="339">
        <v>4</v>
      </c>
      <c r="K126" s="339">
        <v>4</v>
      </c>
      <c r="L126" s="189"/>
      <c r="M126" s="189"/>
      <c r="N126" s="189"/>
      <c r="O126" s="189"/>
      <c r="P126" s="189"/>
      <c r="Q126" s="189"/>
      <c r="R126" s="189"/>
      <c r="S126" s="189"/>
      <c r="T126" s="189"/>
      <c r="U126" s="189"/>
      <c r="V126" s="189"/>
      <c r="W126" s="189"/>
      <c r="X126" s="189"/>
      <c r="Y126" s="189"/>
      <c r="Z126" s="189"/>
    </row>
    <row r="127" spans="1:26" ht="18" customHeight="1">
      <c r="A127" s="243"/>
      <c r="B127" s="344" t="s">
        <v>776</v>
      </c>
      <c r="C127" s="310" t="s">
        <v>545</v>
      </c>
      <c r="D127" s="310" t="s">
        <v>759</v>
      </c>
      <c r="E127" s="310" t="s">
        <v>760</v>
      </c>
      <c r="F127" s="310" t="s">
        <v>777</v>
      </c>
      <c r="G127" s="340">
        <v>7</v>
      </c>
      <c r="H127" s="339">
        <v>4</v>
      </c>
      <c r="I127" s="339">
        <v>4</v>
      </c>
      <c r="J127" s="339">
        <v>4</v>
      </c>
      <c r="K127" s="339">
        <v>4</v>
      </c>
      <c r="L127" s="189"/>
      <c r="M127" s="189"/>
      <c r="N127" s="189"/>
      <c r="O127" s="189"/>
      <c r="P127" s="189"/>
      <c r="Q127" s="189"/>
      <c r="R127" s="189"/>
      <c r="S127" s="189"/>
      <c r="T127" s="189"/>
      <c r="U127" s="189"/>
      <c r="V127" s="189"/>
      <c r="W127" s="189"/>
      <c r="X127" s="189"/>
      <c r="Y127" s="189"/>
      <c r="Z127" s="189"/>
    </row>
    <row r="128" spans="1:26" ht="18" customHeight="1">
      <c r="A128" s="243"/>
      <c r="B128" s="344" t="s">
        <v>778</v>
      </c>
      <c r="C128" s="310" t="s">
        <v>545</v>
      </c>
      <c r="D128" s="310" t="s">
        <v>759</v>
      </c>
      <c r="E128" s="310" t="s">
        <v>760</v>
      </c>
      <c r="F128" s="310" t="s">
        <v>779</v>
      </c>
      <c r="G128" s="340">
        <v>10</v>
      </c>
      <c r="H128" s="339">
        <v>4</v>
      </c>
      <c r="I128" s="339">
        <v>4</v>
      </c>
      <c r="J128" s="339">
        <v>4</v>
      </c>
      <c r="K128" s="339">
        <v>4</v>
      </c>
      <c r="L128" s="189"/>
      <c r="M128" s="189"/>
      <c r="N128" s="189"/>
      <c r="O128" s="189"/>
      <c r="P128" s="189"/>
      <c r="Q128" s="189"/>
      <c r="R128" s="189"/>
      <c r="S128" s="189"/>
      <c r="T128" s="189"/>
      <c r="U128" s="189"/>
      <c r="V128" s="189"/>
      <c r="W128" s="189"/>
      <c r="X128" s="189"/>
      <c r="Y128" s="189"/>
      <c r="Z128" s="189"/>
    </row>
    <row r="129" spans="1:26" ht="18" customHeight="1">
      <c r="A129" s="243"/>
      <c r="B129" s="344" t="s">
        <v>780</v>
      </c>
      <c r="C129" s="310" t="s">
        <v>545</v>
      </c>
      <c r="D129" s="310" t="s">
        <v>759</v>
      </c>
      <c r="E129" s="310" t="s">
        <v>760</v>
      </c>
      <c r="F129" s="310" t="s">
        <v>781</v>
      </c>
      <c r="G129" s="340">
        <v>10</v>
      </c>
      <c r="H129" s="339">
        <v>4</v>
      </c>
      <c r="I129" s="339">
        <v>4</v>
      </c>
      <c r="J129" s="339">
        <v>4</v>
      </c>
      <c r="K129" s="339">
        <v>4</v>
      </c>
      <c r="L129" s="189"/>
      <c r="M129" s="189"/>
      <c r="N129" s="189"/>
      <c r="O129" s="189"/>
      <c r="P129" s="189"/>
      <c r="Q129" s="189"/>
      <c r="R129" s="189"/>
      <c r="S129" s="189"/>
      <c r="T129" s="189"/>
      <c r="U129" s="189"/>
      <c r="V129" s="189"/>
      <c r="W129" s="189"/>
      <c r="X129" s="189"/>
      <c r="Y129" s="189"/>
      <c r="Z129" s="189"/>
    </row>
    <row r="130" spans="1:26" ht="18" customHeight="1">
      <c r="A130" s="243"/>
      <c r="B130" s="344" t="s">
        <v>782</v>
      </c>
      <c r="C130" s="310" t="s">
        <v>545</v>
      </c>
      <c r="D130" s="310" t="s">
        <v>759</v>
      </c>
      <c r="E130" s="310" t="s">
        <v>760</v>
      </c>
      <c r="F130" s="310" t="s">
        <v>783</v>
      </c>
      <c r="G130" s="340">
        <v>10</v>
      </c>
      <c r="H130" s="339">
        <v>4</v>
      </c>
      <c r="I130" s="339">
        <v>4</v>
      </c>
      <c r="J130" s="339">
        <v>4</v>
      </c>
      <c r="K130" s="339">
        <v>4</v>
      </c>
      <c r="L130" s="189"/>
      <c r="M130" s="189"/>
      <c r="N130" s="189"/>
      <c r="O130" s="189"/>
      <c r="P130" s="189"/>
      <c r="Q130" s="189"/>
      <c r="R130" s="189"/>
      <c r="S130" s="189"/>
      <c r="T130" s="189"/>
      <c r="U130" s="189"/>
      <c r="V130" s="189"/>
      <c r="W130" s="189"/>
      <c r="X130" s="189"/>
      <c r="Y130" s="189"/>
      <c r="Z130" s="189"/>
    </row>
    <row r="131" spans="1:26" ht="18" customHeight="1">
      <c r="A131" s="243"/>
      <c r="B131" s="336"/>
      <c r="C131" s="310"/>
      <c r="D131" s="310"/>
      <c r="E131" s="310"/>
      <c r="F131" s="310"/>
      <c r="G131" s="345"/>
      <c r="H131" s="339">
        <v>4</v>
      </c>
      <c r="I131" s="339">
        <v>4</v>
      </c>
      <c r="J131" s="339">
        <v>4</v>
      </c>
      <c r="K131" s="339">
        <v>4</v>
      </c>
      <c r="L131" s="189"/>
      <c r="M131" s="189"/>
      <c r="N131" s="189"/>
      <c r="O131" s="189"/>
      <c r="P131" s="189"/>
      <c r="Q131" s="189"/>
      <c r="R131" s="189"/>
      <c r="S131" s="189"/>
      <c r="T131" s="189"/>
      <c r="U131" s="189"/>
      <c r="V131" s="189"/>
      <c r="W131" s="189"/>
      <c r="X131" s="189"/>
      <c r="Y131" s="189"/>
      <c r="Z131" s="189"/>
    </row>
    <row r="132" spans="1:26" ht="18" customHeight="1">
      <c r="A132" s="243"/>
      <c r="B132" s="291" t="s">
        <v>499</v>
      </c>
      <c r="C132" s="251"/>
      <c r="D132" s="292"/>
      <c r="E132" s="292"/>
      <c r="F132" s="251"/>
      <c r="G132" s="293">
        <f>(G113+G114+G115+G116+G117+G118)/6</f>
        <v>6.625</v>
      </c>
      <c r="H132" s="343"/>
      <c r="I132" s="343"/>
      <c r="J132" s="343"/>
      <c r="K132" s="343"/>
      <c r="L132" s="189"/>
      <c r="M132" s="189"/>
      <c r="N132" s="189"/>
      <c r="O132" s="189"/>
      <c r="P132" s="189"/>
      <c r="Q132" s="189"/>
      <c r="R132" s="189"/>
      <c r="S132" s="189"/>
      <c r="T132" s="189"/>
      <c r="U132" s="189"/>
      <c r="V132" s="189"/>
      <c r="W132" s="189"/>
      <c r="X132" s="189"/>
      <c r="Y132" s="189"/>
      <c r="Z132" s="189"/>
    </row>
    <row r="133" spans="1:26" ht="18" customHeight="1">
      <c r="A133" s="244"/>
      <c r="B133" s="336"/>
      <c r="C133" s="310"/>
      <c r="D133" s="310"/>
      <c r="E133" s="310"/>
      <c r="F133" s="310"/>
      <c r="G133" s="345"/>
      <c r="H133" s="343"/>
      <c r="I133" s="343"/>
      <c r="J133" s="343"/>
      <c r="K133" s="343"/>
      <c r="L133" s="189"/>
      <c r="M133" s="189"/>
      <c r="N133" s="189"/>
      <c r="O133" s="189"/>
      <c r="P133" s="189"/>
      <c r="Q133" s="189"/>
      <c r="R133" s="189"/>
      <c r="S133" s="189"/>
      <c r="T133" s="189"/>
      <c r="U133" s="189"/>
      <c r="V133" s="189"/>
      <c r="W133" s="189"/>
      <c r="X133" s="189"/>
      <c r="Y133" s="189"/>
      <c r="Z133" s="189"/>
    </row>
    <row r="134" spans="1:26" ht="17.25" customHeight="1">
      <c r="A134" s="346" t="s">
        <v>784</v>
      </c>
      <c r="B134" s="459" t="s">
        <v>785</v>
      </c>
      <c r="C134" s="412"/>
      <c r="D134" s="412"/>
      <c r="E134" s="412"/>
      <c r="F134" s="412"/>
      <c r="G134" s="413"/>
      <c r="H134" s="189"/>
      <c r="I134" s="189"/>
      <c r="J134" s="189"/>
      <c r="K134" s="189"/>
      <c r="L134" s="189"/>
      <c r="M134" s="189"/>
      <c r="N134" s="189"/>
      <c r="O134" s="189"/>
      <c r="P134" s="189"/>
      <c r="Q134" s="189"/>
      <c r="R134" s="189"/>
      <c r="S134" s="189"/>
      <c r="T134" s="189"/>
      <c r="U134" s="189"/>
      <c r="V134" s="189"/>
      <c r="W134" s="189"/>
      <c r="X134" s="189"/>
      <c r="Y134" s="189"/>
      <c r="Z134" s="189"/>
    </row>
    <row r="135" spans="1:26" ht="18" customHeight="1">
      <c r="A135" s="346"/>
      <c r="B135" s="347" t="s">
        <v>786</v>
      </c>
      <c r="C135" s="346"/>
      <c r="D135" s="246"/>
      <c r="E135" s="246"/>
      <c r="F135" s="246"/>
      <c r="G135" s="237"/>
      <c r="H135" s="189"/>
      <c r="I135" s="189"/>
      <c r="J135" s="189"/>
      <c r="K135" s="189"/>
      <c r="L135" s="189"/>
      <c r="M135" s="189"/>
      <c r="N135" s="189"/>
      <c r="O135" s="189"/>
      <c r="P135" s="189"/>
      <c r="Q135" s="189"/>
      <c r="R135" s="189"/>
      <c r="S135" s="189"/>
      <c r="T135" s="189"/>
      <c r="U135" s="189"/>
      <c r="V135" s="189"/>
      <c r="W135" s="189"/>
      <c r="X135" s="189"/>
      <c r="Y135" s="189"/>
      <c r="Z135" s="189"/>
    </row>
    <row r="136" spans="1:26" ht="18" customHeight="1">
      <c r="A136" s="348"/>
      <c r="B136" s="349" t="s">
        <v>787</v>
      </c>
      <c r="C136" s="346"/>
      <c r="D136" s="246"/>
      <c r="E136" s="246"/>
      <c r="F136" s="246"/>
      <c r="G136" s="237"/>
      <c r="H136" s="189"/>
      <c r="I136" s="189"/>
      <c r="J136" s="189"/>
      <c r="K136" s="189"/>
      <c r="L136" s="189"/>
      <c r="M136" s="189"/>
      <c r="N136" s="189"/>
      <c r="O136" s="189"/>
      <c r="P136" s="189"/>
      <c r="Q136" s="189"/>
      <c r="R136" s="189"/>
      <c r="S136" s="189"/>
      <c r="T136" s="189"/>
      <c r="U136" s="189"/>
      <c r="V136" s="189"/>
      <c r="W136" s="189"/>
      <c r="X136" s="189"/>
      <c r="Y136" s="189"/>
      <c r="Z136" s="189"/>
    </row>
    <row r="137" spans="1:26" ht="108" customHeight="1">
      <c r="A137" s="243" t="s">
        <v>788</v>
      </c>
      <c r="B137" s="295" t="s">
        <v>789</v>
      </c>
      <c r="C137" s="248" t="s">
        <v>503</v>
      </c>
      <c r="D137" s="272" t="s">
        <v>790</v>
      </c>
      <c r="E137" s="245" t="s">
        <v>791</v>
      </c>
      <c r="F137" s="245" t="s">
        <v>792</v>
      </c>
      <c r="G137" s="350">
        <v>10</v>
      </c>
      <c r="H137" s="236">
        <v>7</v>
      </c>
      <c r="I137" s="236">
        <v>7</v>
      </c>
      <c r="J137" s="236">
        <v>7</v>
      </c>
      <c r="K137" s="236">
        <v>7</v>
      </c>
      <c r="L137" s="189"/>
      <c r="M137" s="189"/>
      <c r="N137" s="189"/>
      <c r="O137" s="189"/>
      <c r="P137" s="189"/>
      <c r="Q137" s="189"/>
      <c r="R137" s="189"/>
      <c r="S137" s="189"/>
      <c r="T137" s="189"/>
      <c r="U137" s="189"/>
      <c r="V137" s="189"/>
      <c r="W137" s="189"/>
      <c r="X137" s="189"/>
      <c r="Y137" s="189"/>
      <c r="Z137" s="189"/>
    </row>
    <row r="138" spans="1:26" ht="108" customHeight="1">
      <c r="A138" s="243" t="s">
        <v>793</v>
      </c>
      <c r="B138" s="295" t="s">
        <v>794</v>
      </c>
      <c r="C138" s="248" t="s">
        <v>503</v>
      </c>
      <c r="D138" s="245" t="s">
        <v>795</v>
      </c>
      <c r="E138" s="245" t="s">
        <v>796</v>
      </c>
      <c r="F138" s="245" t="s">
        <v>797</v>
      </c>
      <c r="G138" s="350">
        <v>10</v>
      </c>
      <c r="H138" s="236">
        <v>7</v>
      </c>
      <c r="I138" s="236">
        <v>7</v>
      </c>
      <c r="J138" s="236">
        <v>7</v>
      </c>
      <c r="K138" s="236">
        <v>7</v>
      </c>
      <c r="L138" s="189"/>
      <c r="M138" s="189"/>
      <c r="N138" s="189"/>
      <c r="O138" s="189"/>
      <c r="P138" s="189"/>
      <c r="Q138" s="189"/>
      <c r="R138" s="189"/>
      <c r="S138" s="189"/>
      <c r="T138" s="189"/>
      <c r="U138" s="189"/>
      <c r="V138" s="189"/>
      <c r="W138" s="189"/>
      <c r="X138" s="189"/>
      <c r="Y138" s="189"/>
      <c r="Z138" s="189"/>
    </row>
    <row r="139" spans="1:26" ht="90" customHeight="1">
      <c r="A139" s="243" t="s">
        <v>798</v>
      </c>
      <c r="B139" s="295" t="s">
        <v>799</v>
      </c>
      <c r="C139" s="301" t="s">
        <v>503</v>
      </c>
      <c r="D139" s="272" t="s">
        <v>800</v>
      </c>
      <c r="E139" s="272" t="s">
        <v>801</v>
      </c>
      <c r="F139" s="272" t="s">
        <v>802</v>
      </c>
      <c r="G139" s="290">
        <v>7</v>
      </c>
      <c r="H139" s="236">
        <v>7</v>
      </c>
      <c r="I139" s="236">
        <v>7</v>
      </c>
      <c r="J139" s="236">
        <v>7</v>
      </c>
      <c r="K139" s="236">
        <v>7</v>
      </c>
      <c r="L139" s="189"/>
      <c r="M139" s="189"/>
      <c r="N139" s="189"/>
      <c r="O139" s="189"/>
      <c r="P139" s="189"/>
      <c r="Q139" s="189"/>
      <c r="R139" s="189"/>
      <c r="S139" s="189"/>
      <c r="T139" s="189"/>
      <c r="U139" s="189"/>
      <c r="V139" s="189"/>
      <c r="W139" s="189"/>
      <c r="X139" s="189"/>
      <c r="Y139" s="189"/>
      <c r="Z139" s="189"/>
    </row>
    <row r="140" spans="1:26" ht="18" customHeight="1">
      <c r="A140" s="346"/>
      <c r="B140" s="349" t="s">
        <v>803</v>
      </c>
      <c r="C140" s="346"/>
      <c r="D140" s="246"/>
      <c r="E140" s="246"/>
      <c r="F140" s="246"/>
      <c r="G140" s="237"/>
      <c r="H140" s="189"/>
      <c r="I140" s="189"/>
      <c r="J140" s="189"/>
      <c r="K140" s="189"/>
      <c r="L140" s="189"/>
      <c r="M140" s="189"/>
      <c r="N140" s="189"/>
      <c r="O140" s="189"/>
      <c r="P140" s="189"/>
      <c r="Q140" s="189"/>
      <c r="R140" s="189"/>
      <c r="S140" s="189"/>
      <c r="T140" s="189"/>
      <c r="U140" s="189"/>
      <c r="V140" s="189"/>
      <c r="W140" s="189"/>
      <c r="X140" s="189"/>
      <c r="Y140" s="189"/>
      <c r="Z140" s="189"/>
    </row>
    <row r="141" spans="1:26" ht="60" customHeight="1">
      <c r="A141" s="351" t="s">
        <v>804</v>
      </c>
      <c r="B141" s="295" t="s">
        <v>805</v>
      </c>
      <c r="C141" s="249" t="s">
        <v>806</v>
      </c>
      <c r="D141" s="245" t="s">
        <v>807</v>
      </c>
      <c r="E141" s="245" t="s">
        <v>808</v>
      </c>
      <c r="F141" s="245" t="s">
        <v>809</v>
      </c>
      <c r="G141" s="350">
        <v>10</v>
      </c>
      <c r="H141" s="236">
        <v>10</v>
      </c>
      <c r="I141" s="236">
        <v>10</v>
      </c>
      <c r="J141" s="236">
        <v>10</v>
      </c>
      <c r="K141" s="236">
        <v>10</v>
      </c>
      <c r="L141" s="189"/>
      <c r="M141" s="189"/>
      <c r="N141" s="189"/>
      <c r="O141" s="189"/>
      <c r="P141" s="189"/>
      <c r="Q141" s="189"/>
      <c r="R141" s="189"/>
      <c r="S141" s="189"/>
      <c r="T141" s="189"/>
      <c r="U141" s="189"/>
      <c r="V141" s="189"/>
      <c r="W141" s="189"/>
      <c r="X141" s="189"/>
      <c r="Y141" s="189"/>
      <c r="Z141" s="189"/>
    </row>
    <row r="142" spans="1:26" ht="85.5" customHeight="1">
      <c r="A142" s="351" t="s">
        <v>810</v>
      </c>
      <c r="B142" s="295" t="s">
        <v>811</v>
      </c>
      <c r="C142" s="249" t="s">
        <v>806</v>
      </c>
      <c r="D142" s="245" t="s">
        <v>807</v>
      </c>
      <c r="E142" s="245" t="s">
        <v>808</v>
      </c>
      <c r="F142" s="245" t="s">
        <v>812</v>
      </c>
      <c r="G142" s="350">
        <v>10</v>
      </c>
      <c r="H142" s="236">
        <v>7</v>
      </c>
      <c r="I142" s="236">
        <v>7</v>
      </c>
      <c r="J142" s="236">
        <v>7</v>
      </c>
      <c r="K142" s="236">
        <v>7</v>
      </c>
      <c r="L142" s="189"/>
      <c r="M142" s="189"/>
      <c r="N142" s="189"/>
      <c r="O142" s="189"/>
      <c r="P142" s="189"/>
      <c r="Q142" s="189"/>
      <c r="R142" s="189"/>
      <c r="S142" s="189"/>
      <c r="T142" s="189"/>
      <c r="U142" s="189"/>
      <c r="V142" s="189"/>
      <c r="W142" s="189"/>
      <c r="X142" s="189"/>
      <c r="Y142" s="189"/>
      <c r="Z142" s="189"/>
    </row>
    <row r="143" spans="1:26" ht="18" customHeight="1">
      <c r="A143" s="346"/>
      <c r="B143" s="349" t="s">
        <v>813</v>
      </c>
      <c r="C143" s="346"/>
      <c r="D143" s="246"/>
      <c r="E143" s="246"/>
      <c r="F143" s="246"/>
      <c r="G143" s="237"/>
      <c r="H143" s="189"/>
      <c r="I143" s="189"/>
      <c r="J143" s="189"/>
      <c r="K143" s="189"/>
      <c r="L143" s="189"/>
      <c r="M143" s="189"/>
      <c r="N143" s="189"/>
      <c r="O143" s="189"/>
      <c r="P143" s="189"/>
      <c r="Q143" s="189"/>
      <c r="R143" s="189"/>
      <c r="S143" s="189"/>
      <c r="T143" s="189"/>
      <c r="U143" s="189"/>
      <c r="V143" s="189"/>
      <c r="W143" s="189"/>
      <c r="X143" s="189"/>
      <c r="Y143" s="189"/>
      <c r="Z143" s="189"/>
    </row>
    <row r="144" spans="1:26" ht="36" customHeight="1">
      <c r="A144" s="346"/>
      <c r="B144" s="352" t="s">
        <v>814</v>
      </c>
      <c r="C144" s="346"/>
      <c r="D144" s="246"/>
      <c r="E144" s="246"/>
      <c r="F144" s="246"/>
      <c r="G144" s="237"/>
      <c r="H144" s="189"/>
      <c r="I144" s="189"/>
      <c r="J144" s="189"/>
      <c r="K144" s="189"/>
      <c r="L144" s="189"/>
      <c r="M144" s="189"/>
      <c r="N144" s="189"/>
      <c r="O144" s="189"/>
      <c r="P144" s="189"/>
      <c r="Q144" s="189"/>
      <c r="R144" s="189"/>
      <c r="S144" s="189"/>
      <c r="T144" s="189"/>
      <c r="U144" s="189"/>
      <c r="V144" s="189"/>
      <c r="W144" s="189"/>
      <c r="X144" s="189"/>
      <c r="Y144" s="189"/>
      <c r="Z144" s="189"/>
    </row>
    <row r="145" spans="1:26" ht="18" customHeight="1">
      <c r="A145" s="348" t="s">
        <v>815</v>
      </c>
      <c r="B145" s="310" t="s">
        <v>816</v>
      </c>
      <c r="C145" s="346"/>
      <c r="D145" s="246" t="s">
        <v>817</v>
      </c>
      <c r="E145" s="246" t="s">
        <v>818</v>
      </c>
      <c r="F145" s="246" t="s">
        <v>819</v>
      </c>
      <c r="G145" s="290">
        <v>10</v>
      </c>
      <c r="H145" s="236">
        <v>4</v>
      </c>
      <c r="I145" s="236">
        <v>4</v>
      </c>
      <c r="J145" s="236">
        <v>4</v>
      </c>
      <c r="K145" s="236">
        <v>4</v>
      </c>
      <c r="L145" s="189"/>
      <c r="M145" s="189"/>
      <c r="N145" s="189"/>
      <c r="O145" s="189"/>
      <c r="P145" s="189"/>
      <c r="Q145" s="189"/>
      <c r="R145" s="189"/>
      <c r="S145" s="189"/>
      <c r="T145" s="189"/>
      <c r="U145" s="189"/>
      <c r="V145" s="189"/>
      <c r="W145" s="189"/>
      <c r="X145" s="189"/>
      <c r="Y145" s="189"/>
      <c r="Z145" s="189"/>
    </row>
    <row r="146" spans="1:26" ht="18" customHeight="1">
      <c r="A146" s="353" t="s">
        <v>820</v>
      </c>
      <c r="B146" s="354" t="s">
        <v>821</v>
      </c>
      <c r="C146" s="246"/>
      <c r="D146" s="246" t="s">
        <v>822</v>
      </c>
      <c r="E146" s="246" t="s">
        <v>823</v>
      </c>
      <c r="F146" s="246" t="s">
        <v>824</v>
      </c>
      <c r="G146" s="290">
        <v>10</v>
      </c>
      <c r="H146" s="236">
        <v>4</v>
      </c>
      <c r="I146" s="236">
        <v>4</v>
      </c>
      <c r="J146" s="236">
        <v>4</v>
      </c>
      <c r="K146" s="236">
        <v>4</v>
      </c>
      <c r="L146" s="189"/>
      <c r="M146" s="189"/>
      <c r="N146" s="189"/>
      <c r="O146" s="189"/>
      <c r="P146" s="189"/>
      <c r="Q146" s="189"/>
      <c r="R146" s="189"/>
      <c r="S146" s="189"/>
      <c r="T146" s="189"/>
      <c r="U146" s="189"/>
      <c r="V146" s="189"/>
      <c r="W146" s="189"/>
      <c r="X146" s="189"/>
      <c r="Y146" s="189"/>
      <c r="Z146" s="189"/>
    </row>
    <row r="147" spans="1:26" ht="18" customHeight="1">
      <c r="A147" s="353" t="s">
        <v>825</v>
      </c>
      <c r="B147" s="354" t="s">
        <v>826</v>
      </c>
      <c r="C147" s="246" t="s">
        <v>827</v>
      </c>
      <c r="D147" s="246" t="s">
        <v>828</v>
      </c>
      <c r="E147" s="246" t="s">
        <v>829</v>
      </c>
      <c r="F147" s="246" t="s">
        <v>830</v>
      </c>
      <c r="G147" s="290">
        <v>10</v>
      </c>
      <c r="H147" s="236">
        <v>4</v>
      </c>
      <c r="I147" s="236">
        <v>4</v>
      </c>
      <c r="J147" s="236">
        <v>4</v>
      </c>
      <c r="K147" s="236">
        <v>4</v>
      </c>
      <c r="L147" s="189"/>
      <c r="M147" s="189"/>
      <c r="N147" s="189"/>
      <c r="O147" s="189"/>
      <c r="P147" s="189"/>
      <c r="Q147" s="189"/>
      <c r="R147" s="189"/>
      <c r="S147" s="189"/>
      <c r="T147" s="189"/>
      <c r="U147" s="189"/>
      <c r="V147" s="189"/>
      <c r="W147" s="189"/>
      <c r="X147" s="189"/>
      <c r="Y147" s="189"/>
      <c r="Z147" s="189"/>
    </row>
    <row r="148" spans="1:26" ht="36" customHeight="1">
      <c r="A148" s="243" t="s">
        <v>831</v>
      </c>
      <c r="B148" s="336" t="s">
        <v>832</v>
      </c>
      <c r="C148" s="310" t="s">
        <v>833</v>
      </c>
      <c r="D148" s="310" t="s">
        <v>834</v>
      </c>
      <c r="E148" s="310" t="s">
        <v>835</v>
      </c>
      <c r="F148" s="310" t="s">
        <v>836</v>
      </c>
      <c r="G148" s="355">
        <v>4</v>
      </c>
      <c r="H148" s="236">
        <v>4</v>
      </c>
      <c r="I148" s="236">
        <v>4</v>
      </c>
      <c r="J148" s="236">
        <v>4</v>
      </c>
      <c r="K148" s="236">
        <v>4</v>
      </c>
      <c r="L148" s="189"/>
      <c r="M148" s="189"/>
      <c r="N148" s="189"/>
      <c r="O148" s="189"/>
      <c r="P148" s="189"/>
      <c r="Q148" s="189"/>
      <c r="R148" s="189"/>
      <c r="S148" s="189"/>
      <c r="T148" s="189"/>
      <c r="U148" s="189"/>
      <c r="V148" s="189"/>
      <c r="W148" s="189"/>
      <c r="X148" s="189"/>
      <c r="Y148" s="189"/>
      <c r="Z148" s="189"/>
    </row>
    <row r="149" spans="1:26" ht="52.5" customHeight="1">
      <c r="A149" s="243" t="s">
        <v>837</v>
      </c>
      <c r="B149" s="356" t="s">
        <v>838</v>
      </c>
      <c r="C149" s="310" t="s">
        <v>833</v>
      </c>
      <c r="D149" s="310" t="s">
        <v>834</v>
      </c>
      <c r="E149" s="310" t="s">
        <v>835</v>
      </c>
      <c r="F149" s="310" t="s">
        <v>836</v>
      </c>
      <c r="G149" s="355">
        <v>0</v>
      </c>
      <c r="H149" s="236">
        <v>4</v>
      </c>
      <c r="I149" s="236">
        <v>4</v>
      </c>
      <c r="J149" s="236">
        <v>4</v>
      </c>
      <c r="K149" s="236">
        <v>4</v>
      </c>
      <c r="L149" s="189"/>
      <c r="M149" s="189"/>
      <c r="N149" s="189"/>
      <c r="O149" s="189"/>
      <c r="P149" s="189"/>
      <c r="Q149" s="189"/>
      <c r="R149" s="189"/>
      <c r="S149" s="189"/>
      <c r="T149" s="189"/>
      <c r="U149" s="189"/>
      <c r="V149" s="189"/>
      <c r="W149" s="189"/>
      <c r="X149" s="189"/>
      <c r="Y149" s="189"/>
      <c r="Z149" s="189"/>
    </row>
    <row r="150" spans="1:26" ht="52.5" customHeight="1">
      <c r="A150" s="243" t="s">
        <v>839</v>
      </c>
      <c r="B150" s="356" t="s">
        <v>840</v>
      </c>
      <c r="C150" s="357" t="s">
        <v>841</v>
      </c>
      <c r="D150" s="310"/>
      <c r="E150" s="310" t="s">
        <v>835</v>
      </c>
      <c r="F150" s="357" t="s">
        <v>842</v>
      </c>
      <c r="G150" s="355">
        <v>10</v>
      </c>
      <c r="H150" s="236">
        <v>10</v>
      </c>
      <c r="I150" s="236">
        <v>10</v>
      </c>
      <c r="J150" s="236">
        <v>10</v>
      </c>
      <c r="K150" s="236">
        <v>10</v>
      </c>
      <c r="L150" s="189"/>
      <c r="M150" s="189"/>
      <c r="N150" s="189"/>
      <c r="O150" s="189"/>
      <c r="P150" s="189"/>
      <c r="Q150" s="189"/>
      <c r="R150" s="189"/>
      <c r="S150" s="189"/>
      <c r="T150" s="189"/>
      <c r="U150" s="189"/>
      <c r="V150" s="189"/>
      <c r="W150" s="189"/>
      <c r="X150" s="189"/>
      <c r="Y150" s="189"/>
      <c r="Z150" s="189"/>
    </row>
    <row r="151" spans="1:26" ht="27" customHeight="1">
      <c r="A151" s="243" t="s">
        <v>843</v>
      </c>
      <c r="B151" s="356" t="s">
        <v>844</v>
      </c>
      <c r="C151" s="310"/>
      <c r="D151" s="310"/>
      <c r="E151" s="310"/>
      <c r="F151" s="310"/>
      <c r="G151" s="345"/>
      <c r="H151" s="189"/>
      <c r="I151" s="189"/>
      <c r="J151" s="189"/>
      <c r="K151" s="189"/>
      <c r="L151" s="189"/>
      <c r="M151" s="189"/>
      <c r="N151" s="189"/>
      <c r="O151" s="189"/>
      <c r="P151" s="189"/>
      <c r="Q151" s="189"/>
      <c r="R151" s="189"/>
      <c r="S151" s="189"/>
      <c r="T151" s="189"/>
      <c r="U151" s="189"/>
      <c r="V151" s="189"/>
      <c r="W151" s="189"/>
      <c r="X151" s="189"/>
      <c r="Y151" s="189"/>
      <c r="Z151" s="189"/>
    </row>
    <row r="152" spans="1:26" ht="231.75" customHeight="1">
      <c r="A152" s="348"/>
      <c r="B152" s="358" t="s">
        <v>845</v>
      </c>
      <c r="C152" s="295" t="s">
        <v>846</v>
      </c>
      <c r="D152" s="337" t="s">
        <v>847</v>
      </c>
      <c r="E152" s="337" t="s">
        <v>848</v>
      </c>
      <c r="F152" s="309" t="s">
        <v>849</v>
      </c>
      <c r="G152" s="338">
        <v>10</v>
      </c>
      <c r="H152" s="236">
        <v>7</v>
      </c>
      <c r="I152" s="236">
        <v>7</v>
      </c>
      <c r="J152" s="236">
        <v>7</v>
      </c>
      <c r="K152" s="236">
        <v>7</v>
      </c>
      <c r="L152" s="189"/>
      <c r="M152" s="189"/>
      <c r="N152" s="189"/>
      <c r="O152" s="189"/>
      <c r="P152" s="189"/>
      <c r="Q152" s="189"/>
      <c r="R152" s="189"/>
      <c r="S152" s="189"/>
      <c r="T152" s="189"/>
      <c r="U152" s="189"/>
      <c r="V152" s="189"/>
      <c r="W152" s="189"/>
      <c r="X152" s="189"/>
      <c r="Y152" s="189"/>
      <c r="Z152" s="189"/>
    </row>
    <row r="153" spans="1:26" ht="24.75" customHeight="1">
      <c r="A153" s="315"/>
      <c r="B153" s="359" t="s">
        <v>850</v>
      </c>
      <c r="C153" s="310"/>
      <c r="D153" s="310"/>
      <c r="E153" s="310"/>
      <c r="F153" s="310"/>
      <c r="G153" s="345"/>
      <c r="H153" s="189"/>
      <c r="I153" s="189"/>
      <c r="J153" s="189"/>
      <c r="K153" s="189"/>
      <c r="L153" s="189"/>
      <c r="M153" s="189"/>
      <c r="N153" s="189"/>
      <c r="O153" s="189"/>
      <c r="P153" s="189"/>
      <c r="Q153" s="189"/>
      <c r="R153" s="189"/>
      <c r="S153" s="189"/>
      <c r="T153" s="189"/>
      <c r="U153" s="189"/>
      <c r="V153" s="189"/>
      <c r="W153" s="189"/>
      <c r="X153" s="189"/>
      <c r="Y153" s="189"/>
      <c r="Z153" s="189"/>
    </row>
    <row r="154" spans="1:26" ht="19.5" customHeight="1">
      <c r="A154" s="315" t="s">
        <v>851</v>
      </c>
      <c r="B154" s="360" t="s">
        <v>852</v>
      </c>
      <c r="C154" s="462" t="s">
        <v>853</v>
      </c>
      <c r="D154" s="460" t="s">
        <v>854</v>
      </c>
      <c r="E154" s="460" t="s">
        <v>855</v>
      </c>
      <c r="F154" s="460" t="s">
        <v>856</v>
      </c>
      <c r="G154" s="460">
        <v>7</v>
      </c>
      <c r="H154" s="189"/>
      <c r="I154" s="189"/>
      <c r="J154" s="189"/>
      <c r="K154" s="189"/>
      <c r="L154" s="189"/>
      <c r="M154" s="189"/>
      <c r="N154" s="189"/>
      <c r="O154" s="189"/>
      <c r="P154" s="189"/>
      <c r="Q154" s="189"/>
      <c r="R154" s="189"/>
      <c r="S154" s="189"/>
      <c r="T154" s="189"/>
      <c r="U154" s="189"/>
      <c r="V154" s="189"/>
      <c r="W154" s="189"/>
      <c r="X154" s="189"/>
      <c r="Y154" s="189"/>
      <c r="Z154" s="189"/>
    </row>
    <row r="155" spans="1:26" ht="19.5" customHeight="1">
      <c r="A155" s="361"/>
      <c r="B155" s="362" t="s">
        <v>857</v>
      </c>
      <c r="C155" s="454"/>
      <c r="D155" s="411"/>
      <c r="E155" s="411"/>
      <c r="F155" s="411"/>
      <c r="G155" s="411"/>
      <c r="H155" s="189"/>
      <c r="I155" s="189"/>
      <c r="J155" s="189"/>
      <c r="K155" s="189"/>
      <c r="L155" s="189"/>
      <c r="M155" s="189"/>
      <c r="N155" s="189"/>
      <c r="O155" s="189"/>
      <c r="P155" s="189"/>
      <c r="Q155" s="189"/>
      <c r="R155" s="189"/>
      <c r="S155" s="189"/>
      <c r="T155" s="189"/>
      <c r="U155" s="189"/>
      <c r="V155" s="189"/>
      <c r="W155" s="189"/>
      <c r="X155" s="189"/>
      <c r="Y155" s="189"/>
      <c r="Z155" s="189"/>
    </row>
    <row r="156" spans="1:26" ht="121.5" customHeight="1">
      <c r="A156" s="361"/>
      <c r="B156" s="363" t="s">
        <v>858</v>
      </c>
      <c r="C156" s="454"/>
      <c r="D156" s="411"/>
      <c r="E156" s="411"/>
      <c r="F156" s="411"/>
      <c r="G156" s="411"/>
      <c r="H156" s="189"/>
      <c r="I156" s="189"/>
      <c r="J156" s="189"/>
      <c r="K156" s="189"/>
      <c r="L156" s="189"/>
      <c r="M156" s="189"/>
      <c r="N156" s="189"/>
      <c r="O156" s="189"/>
      <c r="P156" s="189"/>
      <c r="Q156" s="189"/>
      <c r="R156" s="189"/>
      <c r="S156" s="189"/>
      <c r="T156" s="189"/>
      <c r="U156" s="189"/>
      <c r="V156" s="189"/>
      <c r="W156" s="189"/>
      <c r="X156" s="189"/>
      <c r="Y156" s="189"/>
      <c r="Z156" s="189"/>
    </row>
    <row r="157" spans="1:26" ht="62.25" customHeight="1">
      <c r="A157" s="361"/>
      <c r="B157" s="363" t="s">
        <v>859</v>
      </c>
      <c r="C157" s="454"/>
      <c r="D157" s="411"/>
      <c r="E157" s="411"/>
      <c r="F157" s="411"/>
      <c r="G157" s="411"/>
      <c r="H157" s="189"/>
      <c r="I157" s="189"/>
      <c r="J157" s="189"/>
      <c r="K157" s="189"/>
      <c r="L157" s="189"/>
      <c r="M157" s="189"/>
      <c r="N157" s="189"/>
      <c r="O157" s="189"/>
      <c r="P157" s="189"/>
      <c r="Q157" s="189"/>
      <c r="R157" s="189"/>
      <c r="S157" s="189"/>
      <c r="T157" s="189"/>
      <c r="U157" s="189"/>
      <c r="V157" s="189"/>
      <c r="W157" s="189"/>
      <c r="X157" s="189"/>
      <c r="Y157" s="189"/>
      <c r="Z157" s="189"/>
    </row>
    <row r="158" spans="1:26" ht="23.25" customHeight="1">
      <c r="A158" s="361"/>
      <c r="B158" s="363" t="s">
        <v>860</v>
      </c>
      <c r="C158" s="454"/>
      <c r="D158" s="411"/>
      <c r="E158" s="411"/>
      <c r="F158" s="411"/>
      <c r="G158" s="411"/>
      <c r="H158" s="189"/>
      <c r="I158" s="189"/>
      <c r="J158" s="189"/>
      <c r="K158" s="189"/>
      <c r="L158" s="189"/>
      <c r="M158" s="189"/>
      <c r="N158" s="189"/>
      <c r="O158" s="189"/>
      <c r="P158" s="189"/>
      <c r="Q158" s="189"/>
      <c r="R158" s="189"/>
      <c r="S158" s="189"/>
      <c r="T158" s="189"/>
      <c r="U158" s="189"/>
      <c r="V158" s="189"/>
      <c r="W158" s="189"/>
      <c r="X158" s="189"/>
      <c r="Y158" s="189"/>
      <c r="Z158" s="189"/>
    </row>
    <row r="159" spans="1:26" ht="75.75" customHeight="1">
      <c r="A159" s="361"/>
      <c r="B159" s="363" t="s">
        <v>861</v>
      </c>
      <c r="C159" s="454"/>
      <c r="D159" s="411"/>
      <c r="E159" s="411"/>
      <c r="F159" s="411"/>
      <c r="G159" s="411"/>
      <c r="H159" s="189"/>
      <c r="I159" s="189"/>
      <c r="J159" s="189"/>
      <c r="K159" s="189"/>
      <c r="L159" s="189"/>
      <c r="M159" s="189"/>
      <c r="N159" s="189"/>
      <c r="O159" s="189"/>
      <c r="P159" s="189"/>
      <c r="Q159" s="189"/>
      <c r="R159" s="189"/>
      <c r="S159" s="189"/>
      <c r="T159" s="189"/>
      <c r="U159" s="189"/>
      <c r="V159" s="189"/>
      <c r="W159" s="189"/>
      <c r="X159" s="189"/>
      <c r="Y159" s="189"/>
      <c r="Z159" s="189"/>
    </row>
    <row r="160" spans="1:26" ht="32.25" customHeight="1">
      <c r="A160" s="364"/>
      <c r="B160" s="365" t="s">
        <v>862</v>
      </c>
      <c r="C160" s="455"/>
      <c r="D160" s="408"/>
      <c r="E160" s="408"/>
      <c r="F160" s="408"/>
      <c r="G160" s="408"/>
      <c r="H160" s="189"/>
      <c r="I160" s="189"/>
      <c r="J160" s="189"/>
      <c r="K160" s="189"/>
      <c r="L160" s="189"/>
      <c r="M160" s="189"/>
      <c r="N160" s="189"/>
      <c r="O160" s="189"/>
      <c r="P160" s="189"/>
      <c r="Q160" s="189"/>
      <c r="R160" s="189"/>
      <c r="S160" s="189"/>
      <c r="T160" s="189"/>
      <c r="U160" s="189"/>
      <c r="V160" s="189"/>
      <c r="W160" s="189"/>
      <c r="X160" s="189"/>
      <c r="Y160" s="189"/>
      <c r="Z160" s="189"/>
    </row>
    <row r="161" spans="1:26" ht="19.5" customHeight="1">
      <c r="A161" s="361" t="s">
        <v>863</v>
      </c>
      <c r="B161" s="362" t="s">
        <v>864</v>
      </c>
      <c r="C161" s="462" t="s">
        <v>853</v>
      </c>
      <c r="D161" s="460" t="s">
        <v>865</v>
      </c>
      <c r="E161" s="460" t="s">
        <v>866</v>
      </c>
      <c r="F161" s="460" t="s">
        <v>856</v>
      </c>
      <c r="G161" s="460">
        <v>7</v>
      </c>
      <c r="H161" s="189"/>
      <c r="I161" s="189"/>
      <c r="J161" s="189"/>
      <c r="K161" s="189"/>
      <c r="L161" s="189"/>
      <c r="M161" s="189"/>
      <c r="N161" s="189"/>
      <c r="O161" s="189"/>
      <c r="P161" s="189"/>
      <c r="Q161" s="189"/>
      <c r="R161" s="189"/>
      <c r="S161" s="189"/>
      <c r="T161" s="189"/>
      <c r="U161" s="189"/>
      <c r="V161" s="189"/>
      <c r="W161" s="189"/>
      <c r="X161" s="189"/>
      <c r="Y161" s="189"/>
      <c r="Z161" s="189"/>
    </row>
    <row r="162" spans="1:26" ht="57.75" customHeight="1">
      <c r="A162" s="361"/>
      <c r="B162" s="362" t="s">
        <v>867</v>
      </c>
      <c r="C162" s="454"/>
      <c r="D162" s="411"/>
      <c r="E162" s="411"/>
      <c r="F162" s="411"/>
      <c r="G162" s="411"/>
      <c r="H162" s="189"/>
      <c r="I162" s="189"/>
      <c r="J162" s="189"/>
      <c r="K162" s="189"/>
      <c r="L162" s="189"/>
      <c r="M162" s="189"/>
      <c r="N162" s="189"/>
      <c r="O162" s="189"/>
      <c r="P162" s="189"/>
      <c r="Q162" s="189"/>
      <c r="R162" s="189"/>
      <c r="S162" s="189"/>
      <c r="T162" s="189"/>
      <c r="U162" s="189"/>
      <c r="V162" s="189"/>
      <c r="W162" s="189"/>
      <c r="X162" s="189"/>
      <c r="Y162" s="189"/>
      <c r="Z162" s="189"/>
    </row>
    <row r="163" spans="1:26" ht="81.75" customHeight="1">
      <c r="A163" s="361"/>
      <c r="B163" s="362" t="s">
        <v>868</v>
      </c>
      <c r="C163" s="454"/>
      <c r="D163" s="411"/>
      <c r="E163" s="411"/>
      <c r="F163" s="411"/>
      <c r="G163" s="411"/>
      <c r="H163" s="189"/>
      <c r="I163" s="189"/>
      <c r="J163" s="189"/>
      <c r="K163" s="189"/>
      <c r="L163" s="189"/>
      <c r="M163" s="189"/>
      <c r="N163" s="189"/>
      <c r="O163" s="189"/>
      <c r="P163" s="189"/>
      <c r="Q163" s="189"/>
      <c r="R163" s="189"/>
      <c r="S163" s="189"/>
      <c r="T163" s="189"/>
      <c r="U163" s="189"/>
      <c r="V163" s="189"/>
      <c r="W163" s="189"/>
      <c r="X163" s="189"/>
      <c r="Y163" s="189"/>
      <c r="Z163" s="189"/>
    </row>
    <row r="164" spans="1:26" ht="42.75" customHeight="1">
      <c r="A164" s="361"/>
      <c r="B164" s="362" t="s">
        <v>869</v>
      </c>
      <c r="C164" s="454"/>
      <c r="D164" s="411"/>
      <c r="E164" s="411"/>
      <c r="F164" s="411"/>
      <c r="G164" s="411"/>
      <c r="H164" s="189"/>
      <c r="I164" s="189"/>
      <c r="J164" s="189"/>
      <c r="K164" s="189"/>
      <c r="L164" s="189"/>
      <c r="M164" s="189"/>
      <c r="N164" s="189"/>
      <c r="O164" s="189"/>
      <c r="P164" s="189"/>
      <c r="Q164" s="189"/>
      <c r="R164" s="189"/>
      <c r="S164" s="189"/>
      <c r="T164" s="189"/>
      <c r="U164" s="189"/>
      <c r="V164" s="189"/>
      <c r="W164" s="189"/>
      <c r="X164" s="189"/>
      <c r="Y164" s="189"/>
      <c r="Z164" s="189"/>
    </row>
    <row r="165" spans="1:26" ht="19.5" customHeight="1">
      <c r="A165" s="361"/>
      <c r="B165" s="362" t="s">
        <v>870</v>
      </c>
      <c r="C165" s="454"/>
      <c r="D165" s="411"/>
      <c r="E165" s="411"/>
      <c r="F165" s="411"/>
      <c r="G165" s="411"/>
      <c r="H165" s="189"/>
      <c r="I165" s="189"/>
      <c r="J165" s="189"/>
      <c r="K165" s="189"/>
      <c r="L165" s="189"/>
      <c r="M165" s="189"/>
      <c r="N165" s="189"/>
      <c r="O165" s="189"/>
      <c r="P165" s="189"/>
      <c r="Q165" s="189"/>
      <c r="R165" s="189"/>
      <c r="S165" s="189"/>
      <c r="T165" s="189"/>
      <c r="U165" s="189"/>
      <c r="V165" s="189"/>
      <c r="W165" s="189"/>
      <c r="X165" s="189"/>
      <c r="Y165" s="189"/>
      <c r="Z165" s="189"/>
    </row>
    <row r="166" spans="1:26" ht="19.5" customHeight="1">
      <c r="A166" s="361"/>
      <c r="B166" s="362" t="s">
        <v>871</v>
      </c>
      <c r="C166" s="455"/>
      <c r="D166" s="408"/>
      <c r="E166" s="408"/>
      <c r="F166" s="408"/>
      <c r="G166" s="408"/>
      <c r="H166" s="189"/>
      <c r="I166" s="189"/>
      <c r="J166" s="189"/>
      <c r="K166" s="189"/>
      <c r="L166" s="189"/>
      <c r="M166" s="189"/>
      <c r="N166" s="189"/>
      <c r="O166" s="189"/>
      <c r="P166" s="189"/>
      <c r="Q166" s="189"/>
      <c r="R166" s="189"/>
      <c r="S166" s="189"/>
      <c r="T166" s="189"/>
      <c r="U166" s="189"/>
      <c r="V166" s="189"/>
      <c r="W166" s="189"/>
      <c r="X166" s="189"/>
      <c r="Y166" s="189"/>
      <c r="Z166" s="189"/>
    </row>
    <row r="167" spans="1:26" ht="45.75" customHeight="1">
      <c r="A167" s="259" t="s">
        <v>872</v>
      </c>
      <c r="B167" s="360" t="s">
        <v>873</v>
      </c>
      <c r="C167" s="464" t="s">
        <v>853</v>
      </c>
      <c r="D167" s="456" t="s">
        <v>874</v>
      </c>
      <c r="E167" s="456" t="s">
        <v>875</v>
      </c>
      <c r="F167" s="463" t="s">
        <v>876</v>
      </c>
      <c r="G167" s="460">
        <v>10</v>
      </c>
      <c r="H167" s="189"/>
      <c r="I167" s="189"/>
      <c r="J167" s="189"/>
      <c r="K167" s="189"/>
      <c r="L167" s="189"/>
      <c r="M167" s="189"/>
      <c r="N167" s="189"/>
      <c r="O167" s="189"/>
      <c r="P167" s="189"/>
      <c r="Q167" s="189"/>
      <c r="R167" s="189"/>
      <c r="S167" s="189"/>
      <c r="T167" s="189"/>
      <c r="U167" s="189"/>
      <c r="V167" s="189"/>
      <c r="W167" s="189"/>
      <c r="X167" s="189"/>
      <c r="Y167" s="189"/>
      <c r="Z167" s="189"/>
    </row>
    <row r="168" spans="1:26" ht="24" customHeight="1">
      <c r="A168" s="361"/>
      <c r="B168" s="362" t="s">
        <v>877</v>
      </c>
      <c r="C168" s="454"/>
      <c r="D168" s="411"/>
      <c r="E168" s="411"/>
      <c r="F168" s="411"/>
      <c r="G168" s="411"/>
      <c r="H168" s="189"/>
      <c r="I168" s="189"/>
      <c r="J168" s="189"/>
      <c r="K168" s="189"/>
      <c r="L168" s="189"/>
      <c r="M168" s="189"/>
      <c r="N168" s="189"/>
      <c r="O168" s="189"/>
      <c r="P168" s="189"/>
      <c r="Q168" s="189"/>
      <c r="R168" s="189"/>
      <c r="S168" s="189"/>
      <c r="T168" s="189"/>
      <c r="U168" s="189"/>
      <c r="V168" s="189"/>
      <c r="W168" s="189"/>
      <c r="X168" s="189"/>
      <c r="Y168" s="189"/>
      <c r="Z168" s="189"/>
    </row>
    <row r="169" spans="1:26" ht="24" customHeight="1">
      <c r="A169" s="361"/>
      <c r="B169" s="362" t="s">
        <v>878</v>
      </c>
      <c r="C169" s="454"/>
      <c r="D169" s="411"/>
      <c r="E169" s="411"/>
      <c r="F169" s="411"/>
      <c r="G169" s="411"/>
      <c r="H169" s="189"/>
      <c r="I169" s="189"/>
      <c r="J169" s="189"/>
      <c r="K169" s="189"/>
      <c r="L169" s="189"/>
      <c r="M169" s="189"/>
      <c r="N169" s="189"/>
      <c r="O169" s="189"/>
      <c r="P169" s="189"/>
      <c r="Q169" s="189"/>
      <c r="R169" s="189"/>
      <c r="S169" s="189"/>
      <c r="T169" s="189"/>
      <c r="U169" s="189"/>
      <c r="V169" s="189"/>
      <c r="W169" s="189"/>
      <c r="X169" s="189"/>
      <c r="Y169" s="189"/>
      <c r="Z169" s="189"/>
    </row>
    <row r="170" spans="1:26" ht="39.75" customHeight="1">
      <c r="A170" s="361"/>
      <c r="B170" s="362" t="s">
        <v>879</v>
      </c>
      <c r="C170" s="454"/>
      <c r="D170" s="411"/>
      <c r="E170" s="411"/>
      <c r="F170" s="411"/>
      <c r="G170" s="411"/>
      <c r="H170" s="189"/>
      <c r="I170" s="189"/>
      <c r="J170" s="189"/>
      <c r="K170" s="189"/>
      <c r="L170" s="189"/>
      <c r="M170" s="189"/>
      <c r="N170" s="189"/>
      <c r="O170" s="189"/>
      <c r="P170" s="189"/>
      <c r="Q170" s="189"/>
      <c r="R170" s="189"/>
      <c r="S170" s="189"/>
      <c r="T170" s="189"/>
      <c r="U170" s="189"/>
      <c r="V170" s="189"/>
      <c r="W170" s="189"/>
      <c r="X170" s="189"/>
      <c r="Y170" s="189"/>
      <c r="Z170" s="189"/>
    </row>
    <row r="171" spans="1:26" ht="24" customHeight="1">
      <c r="A171" s="364"/>
      <c r="B171" s="366"/>
      <c r="C171" s="455"/>
      <c r="D171" s="408"/>
      <c r="E171" s="408"/>
      <c r="F171" s="408"/>
      <c r="G171" s="408"/>
      <c r="H171" s="189"/>
      <c r="I171" s="189"/>
      <c r="J171" s="189"/>
      <c r="K171" s="189"/>
      <c r="L171" s="189"/>
      <c r="M171" s="189"/>
      <c r="N171" s="189"/>
      <c r="O171" s="189"/>
      <c r="P171" s="189"/>
      <c r="Q171" s="189"/>
      <c r="R171" s="189"/>
      <c r="S171" s="189"/>
      <c r="T171" s="189"/>
      <c r="U171" s="189"/>
      <c r="V171" s="189"/>
      <c r="W171" s="189"/>
      <c r="X171" s="189"/>
      <c r="Y171" s="189"/>
      <c r="Z171" s="189"/>
    </row>
    <row r="172" spans="1:26" ht="52.5" customHeight="1">
      <c r="A172" s="361"/>
      <c r="B172" s="367" t="s">
        <v>880</v>
      </c>
      <c r="C172" s="456" t="s">
        <v>853</v>
      </c>
      <c r="D172" s="456" t="s">
        <v>874</v>
      </c>
      <c r="E172" s="456" t="s">
        <v>875</v>
      </c>
      <c r="F172" s="463" t="s">
        <v>876</v>
      </c>
      <c r="G172" s="460">
        <v>10</v>
      </c>
      <c r="H172" s="189"/>
      <c r="I172" s="189"/>
      <c r="J172" s="189"/>
      <c r="K172" s="189"/>
      <c r="L172" s="189"/>
      <c r="M172" s="189"/>
      <c r="N172" s="189"/>
      <c r="O172" s="189"/>
      <c r="P172" s="189"/>
      <c r="Q172" s="189"/>
      <c r="R172" s="189"/>
      <c r="S172" s="189"/>
      <c r="T172" s="189"/>
      <c r="U172" s="189"/>
      <c r="V172" s="189"/>
      <c r="W172" s="189"/>
      <c r="X172" s="189"/>
      <c r="Y172" s="189"/>
      <c r="Z172" s="189"/>
    </row>
    <row r="173" spans="1:26" ht="31.5" customHeight="1">
      <c r="A173" s="259" t="s">
        <v>881</v>
      </c>
      <c r="B173" s="360" t="s">
        <v>882</v>
      </c>
      <c r="C173" s="411"/>
      <c r="D173" s="411"/>
      <c r="E173" s="411"/>
      <c r="F173" s="411"/>
      <c r="G173" s="411"/>
      <c r="H173" s="189"/>
      <c r="I173" s="189"/>
      <c r="J173" s="189"/>
      <c r="K173" s="189"/>
      <c r="L173" s="189"/>
      <c r="M173" s="189"/>
      <c r="N173" s="189"/>
      <c r="O173" s="189"/>
      <c r="P173" s="189"/>
      <c r="Q173" s="189"/>
      <c r="R173" s="189"/>
      <c r="S173" s="189"/>
      <c r="T173" s="189"/>
      <c r="U173" s="189"/>
      <c r="V173" s="189"/>
      <c r="W173" s="189"/>
      <c r="X173" s="189"/>
      <c r="Y173" s="189"/>
      <c r="Z173" s="189"/>
    </row>
    <row r="174" spans="1:26" ht="44.25" customHeight="1">
      <c r="A174" s="361"/>
      <c r="B174" s="362" t="s">
        <v>883</v>
      </c>
      <c r="C174" s="411"/>
      <c r="D174" s="411"/>
      <c r="E174" s="411"/>
      <c r="F174" s="411"/>
      <c r="G174" s="411"/>
      <c r="H174" s="189"/>
      <c r="I174" s="189"/>
      <c r="J174" s="189"/>
      <c r="K174" s="189"/>
      <c r="L174" s="189"/>
      <c r="M174" s="189"/>
      <c r="N174" s="189"/>
      <c r="O174" s="189"/>
      <c r="P174" s="189"/>
      <c r="Q174" s="189"/>
      <c r="R174" s="189"/>
      <c r="S174" s="189"/>
      <c r="T174" s="189"/>
      <c r="U174" s="189"/>
      <c r="V174" s="189"/>
      <c r="W174" s="189"/>
      <c r="X174" s="189"/>
      <c r="Y174" s="189"/>
      <c r="Z174" s="189"/>
    </row>
    <row r="175" spans="1:26" ht="23.25" customHeight="1">
      <c r="A175" s="364"/>
      <c r="B175" s="366" t="s">
        <v>884</v>
      </c>
      <c r="C175" s="408"/>
      <c r="D175" s="408"/>
      <c r="E175" s="408"/>
      <c r="F175" s="408"/>
      <c r="G175" s="408"/>
      <c r="H175" s="189"/>
      <c r="I175" s="189"/>
      <c r="J175" s="189"/>
      <c r="K175" s="189"/>
      <c r="L175" s="189"/>
      <c r="M175" s="189"/>
      <c r="N175" s="189"/>
      <c r="O175" s="189"/>
      <c r="P175" s="189"/>
      <c r="Q175" s="189"/>
      <c r="R175" s="189"/>
      <c r="S175" s="189"/>
      <c r="T175" s="189"/>
      <c r="U175" s="189"/>
      <c r="V175" s="189"/>
      <c r="W175" s="189"/>
      <c r="X175" s="189"/>
      <c r="Y175" s="189"/>
      <c r="Z175" s="189"/>
    </row>
    <row r="176" spans="1:26" ht="19.5" customHeight="1">
      <c r="A176" s="364"/>
      <c r="B176" s="368" t="s">
        <v>499</v>
      </c>
      <c r="C176" s="292"/>
      <c r="D176" s="292"/>
      <c r="E176" s="292"/>
      <c r="F176" s="292"/>
      <c r="G176" s="293">
        <f>(G137+G138+G139+G141+G142+G145+G146+G147+G148+G149+G150+G152+G154+G161+G167+G172)/17</f>
        <v>7.9411764705882355</v>
      </c>
      <c r="H176" s="189"/>
      <c r="I176" s="189"/>
      <c r="J176" s="189"/>
      <c r="K176" s="189"/>
      <c r="L176" s="189"/>
      <c r="M176" s="189"/>
      <c r="N176" s="189"/>
      <c r="O176" s="189"/>
      <c r="P176" s="189"/>
      <c r="Q176" s="189"/>
      <c r="R176" s="189"/>
      <c r="S176" s="189"/>
      <c r="T176" s="189"/>
      <c r="U176" s="189"/>
      <c r="V176" s="189"/>
      <c r="W176" s="189"/>
      <c r="X176" s="189"/>
      <c r="Y176" s="189"/>
      <c r="Z176" s="189"/>
    </row>
    <row r="177" spans="1:26" ht="27.75" customHeight="1">
      <c r="A177" s="246"/>
      <c r="B177" s="369" t="s">
        <v>885</v>
      </c>
      <c r="C177" s="370"/>
      <c r="D177" s="370"/>
      <c r="E177" s="370"/>
      <c r="F177" s="370"/>
      <c r="G177" s="371">
        <f>(G14+G50+G69+G96+G110+G132+G176)/7</f>
        <v>8.6165966386554622</v>
      </c>
      <c r="H177" s="189"/>
      <c r="I177" s="189"/>
      <c r="J177" s="189"/>
      <c r="K177" s="189"/>
      <c r="L177" s="189"/>
      <c r="M177" s="189"/>
      <c r="N177" s="189"/>
      <c r="O177" s="189"/>
      <c r="P177" s="189"/>
      <c r="Q177" s="189"/>
      <c r="R177" s="189"/>
      <c r="S177" s="189"/>
      <c r="T177" s="189"/>
      <c r="U177" s="189"/>
      <c r="V177" s="189"/>
      <c r="W177" s="189"/>
      <c r="X177" s="189"/>
      <c r="Y177" s="189"/>
      <c r="Z177" s="189"/>
    </row>
    <row r="178" spans="1:26" ht="18" customHeight="1">
      <c r="A178" s="372"/>
      <c r="B178" s="372"/>
      <c r="C178" s="372"/>
      <c r="D178" s="372"/>
      <c r="E178" s="372"/>
      <c r="F178" s="372"/>
      <c r="G178" s="372"/>
      <c r="H178" s="189"/>
      <c r="I178" s="189"/>
      <c r="J178" s="189"/>
      <c r="K178" s="189"/>
      <c r="L178" s="189"/>
      <c r="M178" s="189"/>
      <c r="N178" s="189"/>
      <c r="O178" s="189"/>
      <c r="P178" s="189"/>
      <c r="Q178" s="189"/>
      <c r="R178" s="189"/>
      <c r="S178" s="189"/>
      <c r="T178" s="189"/>
      <c r="U178" s="189"/>
      <c r="V178" s="189"/>
      <c r="W178" s="189"/>
      <c r="X178" s="189"/>
      <c r="Y178" s="189"/>
      <c r="Z178" s="189"/>
    </row>
    <row r="179" spans="1:26" ht="18" customHeight="1">
      <c r="A179" s="372"/>
      <c r="B179" s="372"/>
      <c r="C179" s="372"/>
      <c r="D179" s="372"/>
      <c r="E179" s="372"/>
      <c r="F179" s="372"/>
      <c r="G179" s="372"/>
      <c r="H179" s="189"/>
      <c r="I179" s="189"/>
      <c r="J179" s="189"/>
      <c r="K179" s="189"/>
      <c r="L179" s="189"/>
      <c r="M179" s="189"/>
      <c r="N179" s="189"/>
      <c r="O179" s="189"/>
      <c r="P179" s="189"/>
      <c r="Q179" s="189"/>
      <c r="R179" s="189"/>
      <c r="S179" s="189"/>
      <c r="T179" s="189"/>
      <c r="U179" s="189"/>
      <c r="V179" s="189"/>
      <c r="W179" s="189"/>
      <c r="X179" s="189"/>
      <c r="Y179" s="189"/>
      <c r="Z179" s="189"/>
    </row>
    <row r="180" spans="1:26" ht="14.25" customHeight="1">
      <c r="A180" s="189"/>
      <c r="B180" s="373"/>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row>
    <row r="181" spans="1:26" ht="14.2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row>
    <row r="182" spans="1:26" ht="14.2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row>
    <row r="183" spans="1:26" ht="14.2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row>
    <row r="184" spans="1:26" ht="14.2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row>
    <row r="185" spans="1:26" ht="14.2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row>
    <row r="186" spans="1:26" ht="14.2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row>
    <row r="187" spans="1:26" ht="14.2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row>
    <row r="188" spans="1:26" ht="14.2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row>
    <row r="189" spans="1:26" ht="14.2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row>
    <row r="190" spans="1:26" ht="14.2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row>
    <row r="191" spans="1:26" ht="14.2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row>
    <row r="192" spans="1:26" ht="14.2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row>
    <row r="193" spans="1:26" ht="14.2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row>
    <row r="194" spans="1:26" ht="14.2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row>
    <row r="195" spans="1:26" ht="14.2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row>
    <row r="196" spans="1:26" ht="14.2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row>
    <row r="197" spans="1:26" ht="14.2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row>
    <row r="198" spans="1:26" ht="14.2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row>
    <row r="199" spans="1:26" ht="14.2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row>
    <row r="200" spans="1:26" ht="14.2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row>
    <row r="201" spans="1:26" ht="14.2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row>
    <row r="202" spans="1:26" ht="14.2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row>
    <row r="203" spans="1:26" ht="14.2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row>
    <row r="204" spans="1:26" ht="14.2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row>
    <row r="205" spans="1:26" ht="14.2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row>
    <row r="206" spans="1:26" ht="14.2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row>
    <row r="207" spans="1:26" ht="14.2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row>
    <row r="208" spans="1:26" ht="14.2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row>
    <row r="209" spans="1:26" ht="14.2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row>
    <row r="210" spans="1:26" ht="14.2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row>
    <row r="211" spans="1:26" ht="14.2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row>
    <row r="212" spans="1:26" ht="14.2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row>
    <row r="213" spans="1:26" ht="14.2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row>
    <row r="214" spans="1:26" ht="14.2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row>
    <row r="215" spans="1:26" ht="14.2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row>
    <row r="216" spans="1:26" ht="14.2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row>
    <row r="217" spans="1:26" ht="14.2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row>
    <row r="218" spans="1:26" ht="14.2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row>
    <row r="219" spans="1:26" ht="14.2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row>
    <row r="220" spans="1:26" ht="14.2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row>
    <row r="221" spans="1:26" ht="14.2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row>
    <row r="222" spans="1:26" ht="14.2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row>
    <row r="223" spans="1:26" ht="14.2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row>
    <row r="224" spans="1:26" ht="14.2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row>
    <row r="225" spans="1:26" ht="14.2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row>
    <row r="226" spans="1:26" ht="14.2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row>
    <row r="227" spans="1:26" ht="14.2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row>
    <row r="228" spans="1:26" ht="14.2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row>
    <row r="229" spans="1:26" ht="14.2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row>
    <row r="230" spans="1:26" ht="14.2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row>
    <row r="231" spans="1:26" ht="14.2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row>
    <row r="232" spans="1:26" ht="14.2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row>
    <row r="233" spans="1:26" ht="14.2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row>
    <row r="234" spans="1:26" ht="14.2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row>
    <row r="235" spans="1:26" ht="14.2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row>
    <row r="236" spans="1:26" ht="14.2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row>
    <row r="237" spans="1:26" ht="14.2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row>
    <row r="238" spans="1:26" ht="14.2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row>
    <row r="239" spans="1:26" ht="14.2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row>
    <row r="240" spans="1:26" ht="14.2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row>
    <row r="241" spans="1:26" ht="14.2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row>
    <row r="242" spans="1:26" ht="14.2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row>
    <row r="243" spans="1:26" ht="14.2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row>
    <row r="244" spans="1:26" ht="14.2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row>
    <row r="245" spans="1:26" ht="14.2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row>
    <row r="246" spans="1:26" ht="14.2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row>
    <row r="247" spans="1:26" ht="14.2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row>
    <row r="248" spans="1:26" ht="14.2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row>
    <row r="249" spans="1:26" ht="14.2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row>
    <row r="250" spans="1:26" ht="14.2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row>
    <row r="251" spans="1:26" ht="14.2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row>
    <row r="252" spans="1:26" ht="14.2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row>
    <row r="253" spans="1:26" ht="14.2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row>
    <row r="254" spans="1:26" ht="14.2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row>
    <row r="255" spans="1:26" ht="14.2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row>
    <row r="256" spans="1:26" ht="14.2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row>
    <row r="257" spans="1:26" ht="14.2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row>
    <row r="258" spans="1:26" ht="14.2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row>
    <row r="259" spans="1:26" ht="14.2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row>
    <row r="260" spans="1:26" ht="14.2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row>
    <row r="261" spans="1:26" ht="14.2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row>
    <row r="262" spans="1:26" ht="14.2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row>
    <row r="263" spans="1:26" ht="14.2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row>
    <row r="264" spans="1:26" ht="14.2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row>
    <row r="265" spans="1:26" ht="14.2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row>
    <row r="266" spans="1:26" ht="14.2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row>
    <row r="267" spans="1:26" ht="14.2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row>
    <row r="268" spans="1:26" ht="14.2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row>
    <row r="269" spans="1:26" ht="14.2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row>
    <row r="270" spans="1:26" ht="14.2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row>
    <row r="271" spans="1:26" ht="14.2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row>
    <row r="272" spans="1:26" ht="14.2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row>
    <row r="273" spans="1:26" ht="14.2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row>
    <row r="274" spans="1:26" ht="14.2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row>
    <row r="275" spans="1:26" ht="14.2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row>
    <row r="276" spans="1:26" ht="14.2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row>
    <row r="277" spans="1:26" ht="14.2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row>
    <row r="278" spans="1:26" ht="14.2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row>
    <row r="279" spans="1:26" ht="14.2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row>
    <row r="280" spans="1:26" ht="14.2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row>
    <row r="281" spans="1:26" ht="14.2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row>
    <row r="282" spans="1:26" ht="14.2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row>
    <row r="283" spans="1:26" ht="14.2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row>
    <row r="284" spans="1:26" ht="14.2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row>
    <row r="285" spans="1:26" ht="14.2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row>
    <row r="286" spans="1:26" ht="14.2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row>
    <row r="287" spans="1:26" ht="14.2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row>
    <row r="288" spans="1:26" ht="14.2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row>
    <row r="289" spans="1:26" ht="14.2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row>
    <row r="290" spans="1:26" ht="14.2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row>
    <row r="291" spans="1:26" ht="14.2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row>
    <row r="292" spans="1:26" ht="14.2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row>
    <row r="293" spans="1:26" ht="14.2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row>
    <row r="294" spans="1:26" ht="14.2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row>
    <row r="295" spans="1:26" ht="14.2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row>
    <row r="296" spans="1:26" ht="14.2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row>
    <row r="297" spans="1:26" ht="14.2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row>
    <row r="298" spans="1:26" ht="14.2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row>
    <row r="299" spans="1:26" ht="14.2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row>
    <row r="300" spans="1:26" ht="14.2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row>
    <row r="301" spans="1:26" ht="14.2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row>
    <row r="302" spans="1:26" ht="14.2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row>
    <row r="303" spans="1:26" ht="14.2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row>
    <row r="304" spans="1:26" ht="14.2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row>
    <row r="305" spans="1:26" ht="14.2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row>
    <row r="306" spans="1:26" ht="14.2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row>
    <row r="307" spans="1:26" ht="14.2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row>
    <row r="308" spans="1:26" ht="14.2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row>
    <row r="309" spans="1:26" ht="14.2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row>
    <row r="310" spans="1:26" ht="14.2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row>
    <row r="311" spans="1:26" ht="14.2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row>
    <row r="312" spans="1:26" ht="14.2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row>
    <row r="313" spans="1:26" ht="14.2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row>
    <row r="314" spans="1:26" ht="14.2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row>
    <row r="315" spans="1:26" ht="14.2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row>
    <row r="316" spans="1:26" ht="14.2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row>
    <row r="317" spans="1:26" ht="14.2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row>
    <row r="318" spans="1:26" ht="14.2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row>
    <row r="319" spans="1:26" ht="14.2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row>
    <row r="320" spans="1:26" ht="14.2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row>
    <row r="321" spans="1:26" ht="14.2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row>
    <row r="322" spans="1:26" ht="14.2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row>
    <row r="323" spans="1:26" ht="14.2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row>
    <row r="324" spans="1:26" ht="14.2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row>
    <row r="325" spans="1:26" ht="14.2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row>
    <row r="326" spans="1:26" ht="14.2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row>
    <row r="327" spans="1:26" ht="14.2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row>
    <row r="328" spans="1:26" ht="14.2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row>
    <row r="329" spans="1:26" ht="14.2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row>
    <row r="330" spans="1:26" ht="14.2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row>
    <row r="331" spans="1:26" ht="14.2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row>
    <row r="332" spans="1:26" ht="14.2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row>
    <row r="333" spans="1:26" ht="14.2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row>
    <row r="334" spans="1:26" ht="14.2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row>
    <row r="335" spans="1:26" ht="14.2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row>
    <row r="336" spans="1:26" ht="14.2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row>
    <row r="337" spans="1:26" ht="14.2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row>
    <row r="338" spans="1:26" ht="14.2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row>
    <row r="339" spans="1:26" ht="14.2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row>
    <row r="340" spans="1:26" ht="14.2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row>
    <row r="341" spans="1:26" ht="14.2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row>
    <row r="342" spans="1:26" ht="14.2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row>
    <row r="343" spans="1:26" ht="14.2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row>
    <row r="344" spans="1:26" ht="14.2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row>
    <row r="345" spans="1:26" ht="14.2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row>
    <row r="346" spans="1:26" ht="14.2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row>
    <row r="347" spans="1:26" ht="14.2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row>
    <row r="348" spans="1:26" ht="14.2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row>
    <row r="349" spans="1:26" ht="14.2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row>
    <row r="350" spans="1:26" ht="14.2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row>
    <row r="351" spans="1:26" ht="14.2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row>
    <row r="352" spans="1:26" ht="14.2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row>
    <row r="353" spans="1:26" ht="14.2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row>
    <row r="354" spans="1:26" ht="14.2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row>
    <row r="355" spans="1:26" ht="14.2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row>
    <row r="356" spans="1:26" ht="14.2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row>
    <row r="357" spans="1:26" ht="14.2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row>
    <row r="358" spans="1:26" ht="14.2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row>
    <row r="359" spans="1:26" ht="14.2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row>
    <row r="360" spans="1:26" ht="14.2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row>
    <row r="361" spans="1:26" ht="14.2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row>
    <row r="362" spans="1:26" ht="14.2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row>
    <row r="363" spans="1:26" ht="14.2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row>
    <row r="364" spans="1:26" ht="14.2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row>
    <row r="365" spans="1:26" ht="14.2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row>
    <row r="366" spans="1:26" ht="14.2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row>
    <row r="367" spans="1:26" ht="14.2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row>
    <row r="368" spans="1:26" ht="14.2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row>
    <row r="369" spans="1:26" ht="14.2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row>
    <row r="370" spans="1:26" ht="14.2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row>
    <row r="371" spans="1:26" ht="14.2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row>
    <row r="372" spans="1:26" ht="14.2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row>
    <row r="373" spans="1:26" ht="14.2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row>
    <row r="374" spans="1:26" ht="14.2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row>
    <row r="375" spans="1:26" ht="14.2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row>
    <row r="376" spans="1:26" ht="14.2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row>
    <row r="377" spans="1:26" ht="14.2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row>
    <row r="378" spans="1:26" ht="14.2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row>
    <row r="379" spans="1:26" ht="14.2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row>
    <row r="380" spans="1:26" ht="14.2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row>
    <row r="381" spans="1:26" ht="14.2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row>
    <row r="382" spans="1:26" ht="14.2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row>
    <row r="383" spans="1:26" ht="14.2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row>
    <row r="384" spans="1:26" ht="14.2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row>
    <row r="385" spans="1:26" ht="14.2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row>
    <row r="386" spans="1:26" ht="14.2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row>
    <row r="387" spans="1:26" ht="14.2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row>
    <row r="388" spans="1:26" ht="14.2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row>
    <row r="389" spans="1:26" ht="14.2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row>
    <row r="390" spans="1:26" ht="14.2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row>
    <row r="391" spans="1:26" ht="14.2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row>
    <row r="392" spans="1:26" ht="14.2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row>
    <row r="393" spans="1:26" ht="14.2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row>
    <row r="394" spans="1:26" ht="14.2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row>
    <row r="395" spans="1:26" ht="14.2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row>
    <row r="396" spans="1:26" ht="14.2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row>
    <row r="397" spans="1:26" ht="14.2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row>
    <row r="398" spans="1:26" ht="14.2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row>
    <row r="399" spans="1:26" ht="14.2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row>
    <row r="400" spans="1:26" ht="14.2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row>
    <row r="401" spans="1:26" ht="14.2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row>
    <row r="402" spans="1:26" ht="14.2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row>
    <row r="403" spans="1:26" ht="14.2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row>
    <row r="404" spans="1:26" ht="14.2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row>
    <row r="405" spans="1:26" ht="14.2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row>
    <row r="406" spans="1:26" ht="14.2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row>
    <row r="407" spans="1:26" ht="14.2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row>
    <row r="408" spans="1:26" ht="14.2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row>
    <row r="409" spans="1:26" ht="14.2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row>
    <row r="410" spans="1:26" ht="14.2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row>
    <row r="411" spans="1:26" ht="14.2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row>
    <row r="412" spans="1:26" ht="14.2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row>
    <row r="413" spans="1:26" ht="14.2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row>
    <row r="414" spans="1:26" ht="14.2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row>
    <row r="415" spans="1:26" ht="14.2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row>
    <row r="416" spans="1:26" ht="14.2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row>
    <row r="417" spans="1:26" ht="14.2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row>
    <row r="418" spans="1:26" ht="14.2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row>
    <row r="419" spans="1:26" ht="14.2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row>
    <row r="420" spans="1:26" ht="14.2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row>
    <row r="421" spans="1:26" ht="14.2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row>
    <row r="422" spans="1:26" ht="14.2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row>
    <row r="423" spans="1:26" ht="14.2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row>
    <row r="424" spans="1:26" ht="14.2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row>
    <row r="425" spans="1:26" ht="14.2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row>
    <row r="426" spans="1:26" ht="14.2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row>
    <row r="427" spans="1:26" ht="14.2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row>
    <row r="428" spans="1:26" ht="14.2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row>
    <row r="429" spans="1:26" ht="14.2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row>
    <row r="430" spans="1:26" ht="14.2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row>
    <row r="431" spans="1:26" ht="14.2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row>
    <row r="432" spans="1:26" ht="14.2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row>
    <row r="433" spans="1:26" ht="14.2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row>
    <row r="434" spans="1:26" ht="14.2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row>
    <row r="435" spans="1:26" ht="14.2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row>
    <row r="436" spans="1:26" ht="14.2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row>
    <row r="437" spans="1:26" ht="14.2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row>
    <row r="438" spans="1:26" ht="14.2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row>
    <row r="439" spans="1:26" ht="14.2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row>
    <row r="440" spans="1:26" ht="14.2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row>
    <row r="441" spans="1:26" ht="14.2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row>
    <row r="442" spans="1:26" ht="14.2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row>
    <row r="443" spans="1:26" ht="14.2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row>
    <row r="444" spans="1:26" ht="14.2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row>
    <row r="445" spans="1:26" ht="14.2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row>
    <row r="446" spans="1:26" ht="14.2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row>
    <row r="447" spans="1:26" ht="14.2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row>
    <row r="448" spans="1:26" ht="14.2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row>
    <row r="449" spans="1:26" ht="14.2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row>
    <row r="450" spans="1:26" ht="14.2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row>
    <row r="451" spans="1:26" ht="14.2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row>
    <row r="452" spans="1:26" ht="14.2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row>
    <row r="453" spans="1:26" ht="14.2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row>
    <row r="454" spans="1:26" ht="14.2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row>
    <row r="455" spans="1:26" ht="14.2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row>
    <row r="456" spans="1:26" ht="14.2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row>
    <row r="457" spans="1:26" ht="14.2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row>
    <row r="458" spans="1:26" ht="14.2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row>
    <row r="459" spans="1:26" ht="14.2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row>
    <row r="460" spans="1:26" ht="14.2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row>
    <row r="461" spans="1:26" ht="14.2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row>
    <row r="462" spans="1:26" ht="14.2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row>
    <row r="463" spans="1:26" ht="14.2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row>
    <row r="464" spans="1:26" ht="14.2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row>
    <row r="465" spans="1:26" ht="14.2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row>
    <row r="466" spans="1:26" ht="14.2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row>
    <row r="467" spans="1:26" ht="14.2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row>
    <row r="468" spans="1:26" ht="14.2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row>
    <row r="469" spans="1:26" ht="14.2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row>
    <row r="470" spans="1:26" ht="14.2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row>
    <row r="471" spans="1:26" ht="14.2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row>
    <row r="472" spans="1:26" ht="14.2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row>
    <row r="473" spans="1:26" ht="14.2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row>
    <row r="474" spans="1:26" ht="14.2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row>
    <row r="475" spans="1:26" ht="14.2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row>
    <row r="476" spans="1:26" ht="14.2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row>
    <row r="477" spans="1:26" ht="14.2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row>
    <row r="478" spans="1:26" ht="14.2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row>
    <row r="479" spans="1:26" ht="14.2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row>
    <row r="480" spans="1:26" ht="14.2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row>
    <row r="481" spans="1:26" ht="14.2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row>
    <row r="482" spans="1:26" ht="14.2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row>
    <row r="483" spans="1:26" ht="14.2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row>
    <row r="484" spans="1:26" ht="14.2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row>
    <row r="485" spans="1:26" ht="14.2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row>
    <row r="486" spans="1:26" ht="14.2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row>
    <row r="487" spans="1:26" ht="14.2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row>
    <row r="488" spans="1:26" ht="14.2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row>
    <row r="489" spans="1:26" ht="14.2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row>
    <row r="490" spans="1:26" ht="14.2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row>
    <row r="491" spans="1:26" ht="14.2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row>
    <row r="492" spans="1:26" ht="14.2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row>
    <row r="493" spans="1:26" ht="14.2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row>
    <row r="494" spans="1:26" ht="14.2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row>
    <row r="495" spans="1:26" ht="14.2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row>
    <row r="496" spans="1:26" ht="14.2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row>
    <row r="497" spans="1:26" ht="14.2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row>
    <row r="498" spans="1:26" ht="14.2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row>
    <row r="499" spans="1:26" ht="14.2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row>
    <row r="500" spans="1:26" ht="14.2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row>
    <row r="501" spans="1:26" ht="14.2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row>
    <row r="502" spans="1:26" ht="14.2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row>
    <row r="503" spans="1:26" ht="14.2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row>
    <row r="504" spans="1:26" ht="14.2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row>
    <row r="505" spans="1:26" ht="14.2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row>
    <row r="506" spans="1:26" ht="14.2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row>
    <row r="507" spans="1:26" ht="14.2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row>
    <row r="508" spans="1:26" ht="14.2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row>
    <row r="509" spans="1:26" ht="14.2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row>
    <row r="510" spans="1:26" ht="14.2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row>
    <row r="511" spans="1:26" ht="14.2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row>
    <row r="512" spans="1:26" ht="14.2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row>
    <row r="513" spans="1:26" ht="14.2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row>
    <row r="514" spans="1:26" ht="14.2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row>
    <row r="515" spans="1:26" ht="14.2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row>
    <row r="516" spans="1:26" ht="14.2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row>
    <row r="517" spans="1:26" ht="14.2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row>
    <row r="518" spans="1:26" ht="14.2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row>
    <row r="519" spans="1:26" ht="14.2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row>
    <row r="520" spans="1:26" ht="14.2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row>
    <row r="521" spans="1:26" ht="14.2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row>
    <row r="522" spans="1:26" ht="14.2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row>
    <row r="523" spans="1:26" ht="14.2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row>
    <row r="524" spans="1:26" ht="14.2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row>
    <row r="525" spans="1:26" ht="14.2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row>
    <row r="526" spans="1:26" ht="14.2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row>
    <row r="527" spans="1:26" ht="14.2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row>
    <row r="528" spans="1:26" ht="14.2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row>
    <row r="529" spans="1:26" ht="14.2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row>
    <row r="530" spans="1:26" ht="14.2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row>
    <row r="531" spans="1:26" ht="14.2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row>
    <row r="532" spans="1:26" ht="14.2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row>
    <row r="533" spans="1:26" ht="14.2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row>
    <row r="534" spans="1:26" ht="14.2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row>
    <row r="535" spans="1:26" ht="14.2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row>
    <row r="536" spans="1:26" ht="14.2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row>
    <row r="537" spans="1:26" ht="14.2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row>
    <row r="538" spans="1:26" ht="14.2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row>
    <row r="539" spans="1:26" ht="14.2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row>
    <row r="540" spans="1:26" ht="14.2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row>
    <row r="541" spans="1:26" ht="14.2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row>
    <row r="542" spans="1:26" ht="14.2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row>
    <row r="543" spans="1:26" ht="14.2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row>
    <row r="544" spans="1:26" ht="14.2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row>
    <row r="545" spans="1:26" ht="14.2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row>
    <row r="546" spans="1:26" ht="14.2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row>
    <row r="547" spans="1:26" ht="14.2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row>
    <row r="548" spans="1:26" ht="14.2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row>
    <row r="549" spans="1:26" ht="14.2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row>
    <row r="550" spans="1:26" ht="14.2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row>
    <row r="551" spans="1:26" ht="14.2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row>
    <row r="552" spans="1:26" ht="14.2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row>
    <row r="553" spans="1:26" ht="14.2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row>
    <row r="554" spans="1:26" ht="14.2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row>
    <row r="555" spans="1:26" ht="14.2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row>
    <row r="556" spans="1:26" ht="14.2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row>
    <row r="557" spans="1:26" ht="14.2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row>
    <row r="558" spans="1:26" ht="14.2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row>
    <row r="559" spans="1:26" ht="14.2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row>
    <row r="560" spans="1:26" ht="14.2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row>
    <row r="561" spans="1:26" ht="14.2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row>
    <row r="562" spans="1:26" ht="14.2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row>
    <row r="563" spans="1:26" ht="14.2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row>
    <row r="564" spans="1:26" ht="14.2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row>
    <row r="565" spans="1:26" ht="14.2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row>
    <row r="566" spans="1:26" ht="14.2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row>
    <row r="567" spans="1:26" ht="14.2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row>
    <row r="568" spans="1:26" ht="14.2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row>
    <row r="569" spans="1:26" ht="14.2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row>
    <row r="570" spans="1:26" ht="14.2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row>
    <row r="571" spans="1:26" ht="14.2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row>
    <row r="572" spans="1:26" ht="14.2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row>
    <row r="573" spans="1:26" ht="14.2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row>
    <row r="574" spans="1:26" ht="14.2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row>
    <row r="575" spans="1:26" ht="14.2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row>
    <row r="576" spans="1:26" ht="14.2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row>
    <row r="577" spans="1:26" ht="14.2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row>
    <row r="578" spans="1:26" ht="14.2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row>
    <row r="579" spans="1:26" ht="14.2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row>
    <row r="580" spans="1:26" ht="14.2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row>
    <row r="581" spans="1:26" ht="14.2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row>
    <row r="582" spans="1:26" ht="14.2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row>
    <row r="583" spans="1:26" ht="14.2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row>
    <row r="584" spans="1:26" ht="14.2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row>
    <row r="585" spans="1:26" ht="14.2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row>
    <row r="586" spans="1:26" ht="14.2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row>
    <row r="587" spans="1:26" ht="14.2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row>
    <row r="588" spans="1:26" ht="14.2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row>
    <row r="589" spans="1:26" ht="14.2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row>
    <row r="590" spans="1:26" ht="14.2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row>
    <row r="591" spans="1:26" ht="14.2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row>
    <row r="592" spans="1:26" ht="14.2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row>
    <row r="593" spans="1:26" ht="14.2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row>
    <row r="594" spans="1:26" ht="14.2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row>
    <row r="595" spans="1:26" ht="14.2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row>
    <row r="596" spans="1:26" ht="14.2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row>
    <row r="597" spans="1:26" ht="14.2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row>
    <row r="598" spans="1:26" ht="14.2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row>
    <row r="599" spans="1:26" ht="14.2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row>
    <row r="600" spans="1:26" ht="14.2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row>
    <row r="601" spans="1:26" ht="14.2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row>
    <row r="602" spans="1:26" ht="14.2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row>
    <row r="603" spans="1:26" ht="14.2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row>
    <row r="604" spans="1:26" ht="14.2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row>
    <row r="605" spans="1:26" ht="14.2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row>
    <row r="606" spans="1:26" ht="14.2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row>
    <row r="607" spans="1:26" ht="14.2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row>
    <row r="608" spans="1:26" ht="14.2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row>
    <row r="609" spans="1:26" ht="14.2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row>
    <row r="610" spans="1:26" ht="14.2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row>
    <row r="611" spans="1:26" ht="14.2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row>
    <row r="612" spans="1:26" ht="14.2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row>
    <row r="613" spans="1:26" ht="14.2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row>
    <row r="614" spans="1:26" ht="14.2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row>
    <row r="615" spans="1:26" ht="14.2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row>
    <row r="616" spans="1:26" ht="14.2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row>
    <row r="617" spans="1:26" ht="14.2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row>
    <row r="618" spans="1:26" ht="14.2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row>
    <row r="619" spans="1:26" ht="14.2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row>
    <row r="620" spans="1:26" ht="14.2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row>
    <row r="621" spans="1:26" ht="14.2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row>
    <row r="622" spans="1:26" ht="14.2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row>
    <row r="623" spans="1:26" ht="14.2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row>
    <row r="624" spans="1:26" ht="14.2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row>
    <row r="625" spans="1:26" ht="14.2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row>
    <row r="626" spans="1:26" ht="14.2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row>
    <row r="627" spans="1:26" ht="14.2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row>
    <row r="628" spans="1:26" ht="14.2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row>
    <row r="629" spans="1:26" ht="14.2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row>
    <row r="630" spans="1:26" ht="14.2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row>
    <row r="631" spans="1:26" ht="14.2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row>
    <row r="632" spans="1:26" ht="14.2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row>
    <row r="633" spans="1:26" ht="14.2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row>
    <row r="634" spans="1:26" ht="14.2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row>
    <row r="635" spans="1:26" ht="14.2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row>
    <row r="636" spans="1:26" ht="14.2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row>
    <row r="637" spans="1:26" ht="14.2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row>
    <row r="638" spans="1:26" ht="14.2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row>
    <row r="639" spans="1:26" ht="14.2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row>
    <row r="640" spans="1:26" ht="14.2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row>
    <row r="641" spans="1:26" ht="14.2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row>
    <row r="642" spans="1:26" ht="14.2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row>
    <row r="643" spans="1:26" ht="14.2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row>
    <row r="644" spans="1:26" ht="14.2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row>
    <row r="645" spans="1:26" ht="14.2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row>
    <row r="646" spans="1:26" ht="14.2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row>
    <row r="647" spans="1:26" ht="14.2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row>
    <row r="648" spans="1:26" ht="14.2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row>
    <row r="649" spans="1:26" ht="14.2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row>
    <row r="650" spans="1:26" ht="14.2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row>
    <row r="651" spans="1:26" ht="14.2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row>
    <row r="652" spans="1:26" ht="14.2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row>
    <row r="653" spans="1:26" ht="14.2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row>
    <row r="654" spans="1:26" ht="14.2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row>
    <row r="655" spans="1:26" ht="14.2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row>
    <row r="656" spans="1:26" ht="14.2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row>
    <row r="657" spans="1:26" ht="14.2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row>
    <row r="658" spans="1:26" ht="14.2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row>
    <row r="659" spans="1:26" ht="14.2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row>
    <row r="660" spans="1:26" ht="14.2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row>
    <row r="661" spans="1:26" ht="14.2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row>
    <row r="662" spans="1:26" ht="14.2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row>
    <row r="663" spans="1:26" ht="14.2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row>
    <row r="664" spans="1:26" ht="14.2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row>
    <row r="665" spans="1:26" ht="14.2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row>
    <row r="666" spans="1:26" ht="14.2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row>
    <row r="667" spans="1:26" ht="14.2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row>
    <row r="668" spans="1:26" ht="14.2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row>
    <row r="669" spans="1:26" ht="14.2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row>
    <row r="670" spans="1:26" ht="14.2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row>
    <row r="671" spans="1:26" ht="14.2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row>
    <row r="672" spans="1:26" ht="14.2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row>
    <row r="673" spans="1:26" ht="14.2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row>
    <row r="674" spans="1:26" ht="14.2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row>
    <row r="675" spans="1:26" ht="14.2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row>
    <row r="676" spans="1:26" ht="14.2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row>
    <row r="677" spans="1:26" ht="14.2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row>
    <row r="678" spans="1:26" ht="14.2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row>
    <row r="679" spans="1:26" ht="14.2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row>
    <row r="680" spans="1:26" ht="14.2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row>
    <row r="681" spans="1:26" ht="14.2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row>
    <row r="682" spans="1:26" ht="14.2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row>
    <row r="683" spans="1:26" ht="14.2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row>
    <row r="684" spans="1:26" ht="14.2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row>
    <row r="685" spans="1:26" ht="14.2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row>
    <row r="686" spans="1:26" ht="14.2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row>
    <row r="687" spans="1:26" ht="14.2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row>
    <row r="688" spans="1:26" ht="14.2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row>
    <row r="689" spans="1:26" ht="14.2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row>
    <row r="690" spans="1:26" ht="14.2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row>
    <row r="691" spans="1:26" ht="14.2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row>
    <row r="692" spans="1:26" ht="14.2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row>
    <row r="693" spans="1:26" ht="14.2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row>
    <row r="694" spans="1:26" ht="14.2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row>
    <row r="695" spans="1:26" ht="14.2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row>
    <row r="696" spans="1:26" ht="14.2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row>
    <row r="697" spans="1:26" ht="14.2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row>
    <row r="698" spans="1:26" ht="14.2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row>
    <row r="699" spans="1:26" ht="14.2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row>
    <row r="700" spans="1:26" ht="14.2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row>
    <row r="701" spans="1:26" ht="14.2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row>
    <row r="702" spans="1:26" ht="14.2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row>
    <row r="703" spans="1:26" ht="14.2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row>
    <row r="704" spans="1:26" ht="14.2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row>
    <row r="705" spans="1:26" ht="14.2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row>
    <row r="706" spans="1:26" ht="14.2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row>
    <row r="707" spans="1:26" ht="14.2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row>
    <row r="708" spans="1:26" ht="14.2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row>
    <row r="709" spans="1:26" ht="14.2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row>
    <row r="710" spans="1:26" ht="14.2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row>
    <row r="711" spans="1:26" ht="14.2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row>
    <row r="712" spans="1:26" ht="14.2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row>
    <row r="713" spans="1:26" ht="14.2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row>
    <row r="714" spans="1:26" ht="14.2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row>
    <row r="715" spans="1:26" ht="14.2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row>
    <row r="716" spans="1:26" ht="14.2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row>
    <row r="717" spans="1:26" ht="14.2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row>
    <row r="718" spans="1:26" ht="14.2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row>
    <row r="719" spans="1:26" ht="14.2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row>
    <row r="720" spans="1:26" ht="14.2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row>
    <row r="721" spans="1:26" ht="14.2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row>
    <row r="722" spans="1:26" ht="14.2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row>
    <row r="723" spans="1:26" ht="14.2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row>
    <row r="724" spans="1:26" ht="14.2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row>
    <row r="725" spans="1:26" ht="14.2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row>
    <row r="726" spans="1:26" ht="14.2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row>
    <row r="727" spans="1:26" ht="14.2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row>
    <row r="728" spans="1:26" ht="14.2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row>
    <row r="729" spans="1:26" ht="14.2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row>
    <row r="730" spans="1:26" ht="14.2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row>
    <row r="731" spans="1:26" ht="14.2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row>
    <row r="732" spans="1:26" ht="14.2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row>
    <row r="733" spans="1:26" ht="14.2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row>
    <row r="734" spans="1:26" ht="14.2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row>
    <row r="735" spans="1:26" ht="14.2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row>
    <row r="736" spans="1:26" ht="14.2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row>
    <row r="737" spans="1:26" ht="14.2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row>
    <row r="738" spans="1:26" ht="14.2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row>
    <row r="739" spans="1:26" ht="14.2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row>
    <row r="740" spans="1:26" ht="14.2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row>
    <row r="741" spans="1:26" ht="14.2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row>
    <row r="742" spans="1:26" ht="14.2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row>
    <row r="743" spans="1:26" ht="14.2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row>
    <row r="744" spans="1:26" ht="14.2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row>
    <row r="745" spans="1:26" ht="14.2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row>
    <row r="746" spans="1:26" ht="14.2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row>
    <row r="747" spans="1:26" ht="14.2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row>
    <row r="748" spans="1:26" ht="14.2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row>
    <row r="749" spans="1:26" ht="14.2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row>
    <row r="750" spans="1:26" ht="14.2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row>
    <row r="751" spans="1:26" ht="14.2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row>
    <row r="752" spans="1:26" ht="14.2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row>
    <row r="753" spans="1:26" ht="14.2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row>
    <row r="754" spans="1:26" ht="14.2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row>
    <row r="755" spans="1:26" ht="14.2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row>
    <row r="756" spans="1:26" ht="14.2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row>
    <row r="757" spans="1:26" ht="14.2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row>
    <row r="758" spans="1:26" ht="14.2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row>
    <row r="759" spans="1:26" ht="14.2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row>
    <row r="760" spans="1:26" ht="14.2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row>
    <row r="761" spans="1:26" ht="14.2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row>
    <row r="762" spans="1:26" ht="14.2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row>
    <row r="763" spans="1:26" ht="14.2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row>
    <row r="764" spans="1:26" ht="14.2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row>
    <row r="765" spans="1:26" ht="14.2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row>
    <row r="766" spans="1:26" ht="14.2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row>
    <row r="767" spans="1:26" ht="14.25" customHeight="1">
      <c r="A767" s="189"/>
      <c r="B767" s="189"/>
      <c r="C767" s="189"/>
      <c r="D767" s="189"/>
      <c r="E767" s="189"/>
      <c r="F767" s="189"/>
      <c r="G767" s="189"/>
      <c r="H767" s="189"/>
      <c r="I767" s="189"/>
      <c r="J767" s="189"/>
      <c r="K767" s="189"/>
      <c r="L767" s="189"/>
      <c r="M767" s="189"/>
      <c r="N767" s="189"/>
      <c r="O767" s="189"/>
      <c r="P767" s="189"/>
      <c r="Q767" s="189"/>
      <c r="R767" s="189"/>
      <c r="S767" s="189"/>
      <c r="T767" s="189"/>
      <c r="U767" s="189"/>
      <c r="V767" s="189"/>
      <c r="W767" s="189"/>
      <c r="X767" s="189"/>
      <c r="Y767" s="189"/>
      <c r="Z767" s="189"/>
    </row>
    <row r="768" spans="1:26" ht="14.25" customHeight="1">
      <c r="A768" s="189"/>
      <c r="B768" s="189"/>
      <c r="C768" s="189"/>
      <c r="D768" s="189"/>
      <c r="E768" s="189"/>
      <c r="F768" s="189"/>
      <c r="G768" s="189"/>
      <c r="H768" s="189"/>
      <c r="I768" s="189"/>
      <c r="J768" s="189"/>
      <c r="K768" s="189"/>
      <c r="L768" s="189"/>
      <c r="M768" s="189"/>
      <c r="N768" s="189"/>
      <c r="O768" s="189"/>
      <c r="P768" s="189"/>
      <c r="Q768" s="189"/>
      <c r="R768" s="189"/>
      <c r="S768" s="189"/>
      <c r="T768" s="189"/>
      <c r="U768" s="189"/>
      <c r="V768" s="189"/>
      <c r="W768" s="189"/>
      <c r="X768" s="189"/>
      <c r="Y768" s="189"/>
      <c r="Z768" s="189"/>
    </row>
    <row r="769" spans="1:26" ht="14.25" customHeight="1">
      <c r="A769" s="189"/>
      <c r="B769" s="189"/>
      <c r="C769" s="189"/>
      <c r="D769" s="189"/>
      <c r="E769" s="189"/>
      <c r="F769" s="189"/>
      <c r="G769" s="189"/>
      <c r="H769" s="189"/>
      <c r="I769" s="189"/>
      <c r="J769" s="189"/>
      <c r="K769" s="189"/>
      <c r="L769" s="189"/>
      <c r="M769" s="189"/>
      <c r="N769" s="189"/>
      <c r="O769" s="189"/>
      <c r="P769" s="189"/>
      <c r="Q769" s="189"/>
      <c r="R769" s="189"/>
      <c r="S769" s="189"/>
      <c r="T769" s="189"/>
      <c r="U769" s="189"/>
      <c r="V769" s="189"/>
      <c r="W769" s="189"/>
      <c r="X769" s="189"/>
      <c r="Y769" s="189"/>
      <c r="Z769" s="189"/>
    </row>
    <row r="770" spans="1:26" ht="14.25" customHeight="1">
      <c r="A770" s="189"/>
      <c r="B770" s="189"/>
      <c r="C770" s="189"/>
      <c r="D770" s="189"/>
      <c r="E770" s="189"/>
      <c r="F770" s="189"/>
      <c r="G770" s="189"/>
      <c r="H770" s="189"/>
      <c r="I770" s="189"/>
      <c r="J770" s="189"/>
      <c r="K770" s="189"/>
      <c r="L770" s="189"/>
      <c r="M770" s="189"/>
      <c r="N770" s="189"/>
      <c r="O770" s="189"/>
      <c r="P770" s="189"/>
      <c r="Q770" s="189"/>
      <c r="R770" s="189"/>
      <c r="S770" s="189"/>
      <c r="T770" s="189"/>
      <c r="U770" s="189"/>
      <c r="V770" s="189"/>
      <c r="W770" s="189"/>
      <c r="X770" s="189"/>
      <c r="Y770" s="189"/>
      <c r="Z770" s="189"/>
    </row>
    <row r="771" spans="1:26" ht="14.25" customHeight="1">
      <c r="A771" s="189"/>
      <c r="B771" s="189"/>
      <c r="C771" s="189"/>
      <c r="D771" s="189"/>
      <c r="E771" s="189"/>
      <c r="F771" s="189"/>
      <c r="G771" s="189"/>
      <c r="H771" s="189"/>
      <c r="I771" s="189"/>
      <c r="J771" s="189"/>
      <c r="K771" s="189"/>
      <c r="L771" s="189"/>
      <c r="M771" s="189"/>
      <c r="N771" s="189"/>
      <c r="O771" s="189"/>
      <c r="P771" s="189"/>
      <c r="Q771" s="189"/>
      <c r="R771" s="189"/>
      <c r="S771" s="189"/>
      <c r="T771" s="189"/>
      <c r="U771" s="189"/>
      <c r="V771" s="189"/>
      <c r="W771" s="189"/>
      <c r="X771" s="189"/>
      <c r="Y771" s="189"/>
      <c r="Z771" s="189"/>
    </row>
    <row r="772" spans="1:26" ht="14.25" customHeight="1">
      <c r="A772" s="189"/>
      <c r="B772" s="189"/>
      <c r="C772" s="189"/>
      <c r="D772" s="189"/>
      <c r="E772" s="189"/>
      <c r="F772" s="189"/>
      <c r="G772" s="189"/>
      <c r="H772" s="189"/>
      <c r="I772" s="189"/>
      <c r="J772" s="189"/>
      <c r="K772" s="189"/>
      <c r="L772" s="189"/>
      <c r="M772" s="189"/>
      <c r="N772" s="189"/>
      <c r="O772" s="189"/>
      <c r="P772" s="189"/>
      <c r="Q772" s="189"/>
      <c r="R772" s="189"/>
      <c r="S772" s="189"/>
      <c r="T772" s="189"/>
      <c r="U772" s="189"/>
      <c r="V772" s="189"/>
      <c r="W772" s="189"/>
      <c r="X772" s="189"/>
      <c r="Y772" s="189"/>
      <c r="Z772" s="189"/>
    </row>
    <row r="773" spans="1:26" ht="14.25" customHeight="1">
      <c r="A773" s="189"/>
      <c r="B773" s="189"/>
      <c r="C773" s="189"/>
      <c r="D773" s="189"/>
      <c r="E773" s="189"/>
      <c r="F773" s="189"/>
      <c r="G773" s="189"/>
      <c r="H773" s="189"/>
      <c r="I773" s="189"/>
      <c r="J773" s="189"/>
      <c r="K773" s="189"/>
      <c r="L773" s="189"/>
      <c r="M773" s="189"/>
      <c r="N773" s="189"/>
      <c r="O773" s="189"/>
      <c r="P773" s="189"/>
      <c r="Q773" s="189"/>
      <c r="R773" s="189"/>
      <c r="S773" s="189"/>
      <c r="T773" s="189"/>
      <c r="U773" s="189"/>
      <c r="V773" s="189"/>
      <c r="W773" s="189"/>
      <c r="X773" s="189"/>
      <c r="Y773" s="189"/>
      <c r="Z773" s="189"/>
    </row>
    <row r="774" spans="1:26" ht="14.25" customHeight="1">
      <c r="A774" s="189"/>
      <c r="B774" s="189"/>
      <c r="C774" s="189"/>
      <c r="D774" s="189"/>
      <c r="E774" s="189"/>
      <c r="F774" s="189"/>
      <c r="G774" s="189"/>
      <c r="H774" s="189"/>
      <c r="I774" s="189"/>
      <c r="J774" s="189"/>
      <c r="K774" s="189"/>
      <c r="L774" s="189"/>
      <c r="M774" s="189"/>
      <c r="N774" s="189"/>
      <c r="O774" s="189"/>
      <c r="P774" s="189"/>
      <c r="Q774" s="189"/>
      <c r="R774" s="189"/>
      <c r="S774" s="189"/>
      <c r="T774" s="189"/>
      <c r="U774" s="189"/>
      <c r="V774" s="189"/>
      <c r="W774" s="189"/>
      <c r="X774" s="189"/>
      <c r="Y774" s="189"/>
      <c r="Z774" s="189"/>
    </row>
    <row r="775" spans="1:26" ht="14.25" customHeight="1">
      <c r="A775" s="189"/>
      <c r="B775" s="189"/>
      <c r="C775" s="189"/>
      <c r="D775" s="189"/>
      <c r="E775" s="189"/>
      <c r="F775" s="189"/>
      <c r="G775" s="189"/>
      <c r="H775" s="189"/>
      <c r="I775" s="189"/>
      <c r="J775" s="189"/>
      <c r="K775" s="189"/>
      <c r="L775" s="189"/>
      <c r="M775" s="189"/>
      <c r="N775" s="189"/>
      <c r="O775" s="189"/>
      <c r="P775" s="189"/>
      <c r="Q775" s="189"/>
      <c r="R775" s="189"/>
      <c r="S775" s="189"/>
      <c r="T775" s="189"/>
      <c r="U775" s="189"/>
      <c r="V775" s="189"/>
      <c r="W775" s="189"/>
      <c r="X775" s="189"/>
      <c r="Y775" s="189"/>
      <c r="Z775" s="189"/>
    </row>
    <row r="776" spans="1:26" ht="14.25" customHeight="1">
      <c r="A776" s="189"/>
      <c r="B776" s="189"/>
      <c r="C776" s="189"/>
      <c r="D776" s="189"/>
      <c r="E776" s="189"/>
      <c r="F776" s="189"/>
      <c r="G776" s="189"/>
      <c r="H776" s="189"/>
      <c r="I776" s="189"/>
      <c r="J776" s="189"/>
      <c r="K776" s="189"/>
      <c r="L776" s="189"/>
      <c r="M776" s="189"/>
      <c r="N776" s="189"/>
      <c r="O776" s="189"/>
      <c r="P776" s="189"/>
      <c r="Q776" s="189"/>
      <c r="R776" s="189"/>
      <c r="S776" s="189"/>
      <c r="T776" s="189"/>
      <c r="U776" s="189"/>
      <c r="V776" s="189"/>
      <c r="W776" s="189"/>
      <c r="X776" s="189"/>
      <c r="Y776" s="189"/>
      <c r="Z776" s="189"/>
    </row>
    <row r="777" spans="1:26" ht="14.25" customHeight="1">
      <c r="A777" s="189"/>
      <c r="B777" s="189"/>
      <c r="C777" s="189"/>
      <c r="D777" s="189"/>
      <c r="E777" s="189"/>
      <c r="F777" s="189"/>
      <c r="G777" s="189"/>
      <c r="H777" s="189"/>
      <c r="I777" s="189"/>
      <c r="J777" s="189"/>
      <c r="K777" s="189"/>
      <c r="L777" s="189"/>
      <c r="M777" s="189"/>
      <c r="N777" s="189"/>
      <c r="O777" s="189"/>
      <c r="P777" s="189"/>
      <c r="Q777" s="189"/>
      <c r="R777" s="189"/>
      <c r="S777" s="189"/>
      <c r="T777" s="189"/>
      <c r="U777" s="189"/>
      <c r="V777" s="189"/>
      <c r="W777" s="189"/>
      <c r="X777" s="189"/>
      <c r="Y777" s="189"/>
      <c r="Z777" s="189"/>
    </row>
    <row r="778" spans="1:26" ht="14.25" customHeight="1">
      <c r="A778" s="189"/>
      <c r="B778" s="189"/>
      <c r="C778" s="189"/>
      <c r="D778" s="189"/>
      <c r="E778" s="189"/>
      <c r="F778" s="189"/>
      <c r="G778" s="189"/>
      <c r="H778" s="189"/>
      <c r="I778" s="189"/>
      <c r="J778" s="189"/>
      <c r="K778" s="189"/>
      <c r="L778" s="189"/>
      <c r="M778" s="189"/>
      <c r="N778" s="189"/>
      <c r="O778" s="189"/>
      <c r="P778" s="189"/>
      <c r="Q778" s="189"/>
      <c r="R778" s="189"/>
      <c r="S778" s="189"/>
      <c r="T778" s="189"/>
      <c r="U778" s="189"/>
      <c r="V778" s="189"/>
      <c r="W778" s="189"/>
      <c r="X778" s="189"/>
      <c r="Y778" s="189"/>
      <c r="Z778" s="189"/>
    </row>
    <row r="779" spans="1:26" ht="14.25" customHeight="1">
      <c r="A779" s="189"/>
      <c r="B779" s="189"/>
      <c r="C779" s="189"/>
      <c r="D779" s="189"/>
      <c r="E779" s="189"/>
      <c r="F779" s="189"/>
      <c r="G779" s="189"/>
      <c r="H779" s="189"/>
      <c r="I779" s="189"/>
      <c r="J779" s="189"/>
      <c r="K779" s="189"/>
      <c r="L779" s="189"/>
      <c r="M779" s="189"/>
      <c r="N779" s="189"/>
      <c r="O779" s="189"/>
      <c r="P779" s="189"/>
      <c r="Q779" s="189"/>
      <c r="R779" s="189"/>
      <c r="S779" s="189"/>
      <c r="T779" s="189"/>
      <c r="U779" s="189"/>
      <c r="V779" s="189"/>
      <c r="W779" s="189"/>
      <c r="X779" s="189"/>
      <c r="Y779" s="189"/>
      <c r="Z779" s="189"/>
    </row>
    <row r="780" spans="1:26" ht="14.25" customHeight="1">
      <c r="A780" s="189"/>
      <c r="B780" s="189"/>
      <c r="C780" s="189"/>
      <c r="D780" s="189"/>
      <c r="E780" s="189"/>
      <c r="F780" s="189"/>
      <c r="G780" s="189"/>
      <c r="H780" s="189"/>
      <c r="I780" s="189"/>
      <c r="J780" s="189"/>
      <c r="K780" s="189"/>
      <c r="L780" s="189"/>
      <c r="M780" s="189"/>
      <c r="N780" s="189"/>
      <c r="O780" s="189"/>
      <c r="P780" s="189"/>
      <c r="Q780" s="189"/>
      <c r="R780" s="189"/>
      <c r="S780" s="189"/>
      <c r="T780" s="189"/>
      <c r="U780" s="189"/>
      <c r="V780" s="189"/>
      <c r="W780" s="189"/>
      <c r="X780" s="189"/>
      <c r="Y780" s="189"/>
      <c r="Z780" s="189"/>
    </row>
    <row r="781" spans="1:26" ht="14.25" customHeight="1">
      <c r="A781" s="189"/>
      <c r="B781" s="189"/>
      <c r="C781" s="189"/>
      <c r="D781" s="189"/>
      <c r="E781" s="189"/>
      <c r="F781" s="189"/>
      <c r="G781" s="189"/>
      <c r="H781" s="189"/>
      <c r="I781" s="189"/>
      <c r="J781" s="189"/>
      <c r="K781" s="189"/>
      <c r="L781" s="189"/>
      <c r="M781" s="189"/>
      <c r="N781" s="189"/>
      <c r="O781" s="189"/>
      <c r="P781" s="189"/>
      <c r="Q781" s="189"/>
      <c r="R781" s="189"/>
      <c r="S781" s="189"/>
      <c r="T781" s="189"/>
      <c r="U781" s="189"/>
      <c r="V781" s="189"/>
      <c r="W781" s="189"/>
      <c r="X781" s="189"/>
      <c r="Y781" s="189"/>
      <c r="Z781" s="189"/>
    </row>
    <row r="782" spans="1:26" ht="14.25" customHeight="1">
      <c r="A782" s="189"/>
      <c r="B782" s="189"/>
      <c r="C782" s="189"/>
      <c r="D782" s="189"/>
      <c r="E782" s="189"/>
      <c r="F782" s="189"/>
      <c r="G782" s="189"/>
      <c r="H782" s="189"/>
      <c r="I782" s="189"/>
      <c r="J782" s="189"/>
      <c r="K782" s="189"/>
      <c r="L782" s="189"/>
      <c r="M782" s="189"/>
      <c r="N782" s="189"/>
      <c r="O782" s="189"/>
      <c r="P782" s="189"/>
      <c r="Q782" s="189"/>
      <c r="R782" s="189"/>
      <c r="S782" s="189"/>
      <c r="T782" s="189"/>
      <c r="U782" s="189"/>
      <c r="V782" s="189"/>
      <c r="W782" s="189"/>
      <c r="X782" s="189"/>
      <c r="Y782" s="189"/>
      <c r="Z782" s="189"/>
    </row>
    <row r="783" spans="1:26" ht="14.25" customHeight="1">
      <c r="A783" s="189"/>
      <c r="B783" s="189"/>
      <c r="C783" s="189"/>
      <c r="D783" s="189"/>
      <c r="E783" s="189"/>
      <c r="F783" s="189"/>
      <c r="G783" s="189"/>
      <c r="H783" s="189"/>
      <c r="I783" s="189"/>
      <c r="J783" s="189"/>
      <c r="K783" s="189"/>
      <c r="L783" s="189"/>
      <c r="M783" s="189"/>
      <c r="N783" s="189"/>
      <c r="O783" s="189"/>
      <c r="P783" s="189"/>
      <c r="Q783" s="189"/>
      <c r="R783" s="189"/>
      <c r="S783" s="189"/>
      <c r="T783" s="189"/>
      <c r="U783" s="189"/>
      <c r="V783" s="189"/>
      <c r="W783" s="189"/>
      <c r="X783" s="189"/>
      <c r="Y783" s="189"/>
      <c r="Z783" s="189"/>
    </row>
    <row r="784" spans="1:26" ht="14.25" customHeight="1">
      <c r="A784" s="189"/>
      <c r="B784" s="189"/>
      <c r="C784" s="189"/>
      <c r="D784" s="189"/>
      <c r="E784" s="189"/>
      <c r="F784" s="189"/>
      <c r="G784" s="189"/>
      <c r="H784" s="189"/>
      <c r="I784" s="189"/>
      <c r="J784" s="189"/>
      <c r="K784" s="189"/>
      <c r="L784" s="189"/>
      <c r="M784" s="189"/>
      <c r="N784" s="189"/>
      <c r="O784" s="189"/>
      <c r="P784" s="189"/>
      <c r="Q784" s="189"/>
      <c r="R784" s="189"/>
      <c r="S784" s="189"/>
      <c r="T784" s="189"/>
      <c r="U784" s="189"/>
      <c r="V784" s="189"/>
      <c r="W784" s="189"/>
      <c r="X784" s="189"/>
      <c r="Y784" s="189"/>
      <c r="Z784" s="189"/>
    </row>
    <row r="785" spans="1:26" ht="14.25" customHeight="1">
      <c r="A785" s="189"/>
      <c r="B785" s="189"/>
      <c r="C785" s="189"/>
      <c r="D785" s="189"/>
      <c r="E785" s="189"/>
      <c r="F785" s="189"/>
      <c r="G785" s="189"/>
      <c r="H785" s="189"/>
      <c r="I785" s="189"/>
      <c r="J785" s="189"/>
      <c r="K785" s="189"/>
      <c r="L785" s="189"/>
      <c r="M785" s="189"/>
      <c r="N785" s="189"/>
      <c r="O785" s="189"/>
      <c r="P785" s="189"/>
      <c r="Q785" s="189"/>
      <c r="R785" s="189"/>
      <c r="S785" s="189"/>
      <c r="T785" s="189"/>
      <c r="U785" s="189"/>
      <c r="V785" s="189"/>
      <c r="W785" s="189"/>
      <c r="X785" s="189"/>
      <c r="Y785" s="189"/>
      <c r="Z785" s="189"/>
    </row>
    <row r="786" spans="1:26" ht="14.25" customHeight="1">
      <c r="A786" s="189"/>
      <c r="B786" s="189"/>
      <c r="C786" s="189"/>
      <c r="D786" s="189"/>
      <c r="E786" s="189"/>
      <c r="F786" s="189"/>
      <c r="G786" s="189"/>
      <c r="H786" s="189"/>
      <c r="I786" s="189"/>
      <c r="J786" s="189"/>
      <c r="K786" s="189"/>
      <c r="L786" s="189"/>
      <c r="M786" s="189"/>
      <c r="N786" s="189"/>
      <c r="O786" s="189"/>
      <c r="P786" s="189"/>
      <c r="Q786" s="189"/>
      <c r="R786" s="189"/>
      <c r="S786" s="189"/>
      <c r="T786" s="189"/>
      <c r="U786" s="189"/>
      <c r="V786" s="189"/>
      <c r="W786" s="189"/>
      <c r="X786" s="189"/>
      <c r="Y786" s="189"/>
      <c r="Z786" s="189"/>
    </row>
    <row r="787" spans="1:26" ht="14.25" customHeight="1">
      <c r="A787" s="189"/>
      <c r="B787" s="189"/>
      <c r="C787" s="189"/>
      <c r="D787" s="189"/>
      <c r="E787" s="189"/>
      <c r="F787" s="189"/>
      <c r="G787" s="189"/>
      <c r="H787" s="189"/>
      <c r="I787" s="189"/>
      <c r="J787" s="189"/>
      <c r="K787" s="189"/>
      <c r="L787" s="189"/>
      <c r="M787" s="189"/>
      <c r="N787" s="189"/>
      <c r="O787" s="189"/>
      <c r="P787" s="189"/>
      <c r="Q787" s="189"/>
      <c r="R787" s="189"/>
      <c r="S787" s="189"/>
      <c r="T787" s="189"/>
      <c r="U787" s="189"/>
      <c r="V787" s="189"/>
      <c r="W787" s="189"/>
      <c r="X787" s="189"/>
      <c r="Y787" s="189"/>
      <c r="Z787" s="189"/>
    </row>
    <row r="788" spans="1:26" ht="14.25" customHeight="1">
      <c r="A788" s="189"/>
      <c r="B788" s="189"/>
      <c r="C788" s="189"/>
      <c r="D788" s="189"/>
      <c r="E788" s="189"/>
      <c r="F788" s="189"/>
      <c r="G788" s="189"/>
      <c r="H788" s="189"/>
      <c r="I788" s="189"/>
      <c r="J788" s="189"/>
      <c r="K788" s="189"/>
      <c r="L788" s="189"/>
      <c r="M788" s="189"/>
      <c r="N788" s="189"/>
      <c r="O788" s="189"/>
      <c r="P788" s="189"/>
      <c r="Q788" s="189"/>
      <c r="R788" s="189"/>
      <c r="S788" s="189"/>
      <c r="T788" s="189"/>
      <c r="U788" s="189"/>
      <c r="V788" s="189"/>
      <c r="W788" s="189"/>
      <c r="X788" s="189"/>
      <c r="Y788" s="189"/>
      <c r="Z788" s="189"/>
    </row>
    <row r="789" spans="1:26" ht="14.25" customHeight="1">
      <c r="A789" s="189"/>
      <c r="B789" s="189"/>
      <c r="C789" s="189"/>
      <c r="D789" s="189"/>
      <c r="E789" s="189"/>
      <c r="F789" s="189"/>
      <c r="G789" s="189"/>
      <c r="H789" s="189"/>
      <c r="I789" s="189"/>
      <c r="J789" s="189"/>
      <c r="K789" s="189"/>
      <c r="L789" s="189"/>
      <c r="M789" s="189"/>
      <c r="N789" s="189"/>
      <c r="O789" s="189"/>
      <c r="P789" s="189"/>
      <c r="Q789" s="189"/>
      <c r="R789" s="189"/>
      <c r="S789" s="189"/>
      <c r="T789" s="189"/>
      <c r="U789" s="189"/>
      <c r="V789" s="189"/>
      <c r="W789" s="189"/>
      <c r="X789" s="189"/>
      <c r="Y789" s="189"/>
      <c r="Z789" s="189"/>
    </row>
    <row r="790" spans="1:26" ht="14.25" customHeight="1">
      <c r="A790" s="189"/>
      <c r="B790" s="189"/>
      <c r="C790" s="189"/>
      <c r="D790" s="189"/>
      <c r="E790" s="189"/>
      <c r="F790" s="189"/>
      <c r="G790" s="189"/>
      <c r="H790" s="189"/>
      <c r="I790" s="189"/>
      <c r="J790" s="189"/>
      <c r="K790" s="189"/>
      <c r="L790" s="189"/>
      <c r="M790" s="189"/>
      <c r="N790" s="189"/>
      <c r="O790" s="189"/>
      <c r="P790" s="189"/>
      <c r="Q790" s="189"/>
      <c r="R790" s="189"/>
      <c r="S790" s="189"/>
      <c r="T790" s="189"/>
      <c r="U790" s="189"/>
      <c r="V790" s="189"/>
      <c r="W790" s="189"/>
      <c r="X790" s="189"/>
      <c r="Y790" s="189"/>
      <c r="Z790" s="189"/>
    </row>
    <row r="791" spans="1:26" ht="14.25" customHeight="1">
      <c r="A791" s="189"/>
      <c r="B791" s="189"/>
      <c r="C791" s="189"/>
      <c r="D791" s="189"/>
      <c r="E791" s="189"/>
      <c r="F791" s="189"/>
      <c r="G791" s="189"/>
      <c r="H791" s="189"/>
      <c r="I791" s="189"/>
      <c r="J791" s="189"/>
      <c r="K791" s="189"/>
      <c r="L791" s="189"/>
      <c r="M791" s="189"/>
      <c r="N791" s="189"/>
      <c r="O791" s="189"/>
      <c r="P791" s="189"/>
      <c r="Q791" s="189"/>
      <c r="R791" s="189"/>
      <c r="S791" s="189"/>
      <c r="T791" s="189"/>
      <c r="U791" s="189"/>
      <c r="V791" s="189"/>
      <c r="W791" s="189"/>
      <c r="X791" s="189"/>
      <c r="Y791" s="189"/>
      <c r="Z791" s="189"/>
    </row>
    <row r="792" spans="1:26" ht="14.25" customHeight="1">
      <c r="A792" s="189"/>
      <c r="B792" s="189"/>
      <c r="C792" s="189"/>
      <c r="D792" s="189"/>
      <c r="E792" s="189"/>
      <c r="F792" s="189"/>
      <c r="G792" s="189"/>
      <c r="H792" s="189"/>
      <c r="I792" s="189"/>
      <c r="J792" s="189"/>
      <c r="K792" s="189"/>
      <c r="L792" s="189"/>
      <c r="M792" s="189"/>
      <c r="N792" s="189"/>
      <c r="O792" s="189"/>
      <c r="P792" s="189"/>
      <c r="Q792" s="189"/>
      <c r="R792" s="189"/>
      <c r="S792" s="189"/>
      <c r="T792" s="189"/>
      <c r="U792" s="189"/>
      <c r="V792" s="189"/>
      <c r="W792" s="189"/>
      <c r="X792" s="189"/>
      <c r="Y792" s="189"/>
      <c r="Z792" s="189"/>
    </row>
    <row r="793" spans="1:26" ht="14.25" customHeight="1">
      <c r="A793" s="189"/>
      <c r="B793" s="189"/>
      <c r="C793" s="189"/>
      <c r="D793" s="189"/>
      <c r="E793" s="189"/>
      <c r="F793" s="189"/>
      <c r="G793" s="189"/>
      <c r="H793" s="189"/>
      <c r="I793" s="189"/>
      <c r="J793" s="189"/>
      <c r="K793" s="189"/>
      <c r="L793" s="189"/>
      <c r="M793" s="189"/>
      <c r="N793" s="189"/>
      <c r="O793" s="189"/>
      <c r="P793" s="189"/>
      <c r="Q793" s="189"/>
      <c r="R793" s="189"/>
      <c r="S793" s="189"/>
      <c r="T793" s="189"/>
      <c r="U793" s="189"/>
      <c r="V793" s="189"/>
      <c r="W793" s="189"/>
      <c r="X793" s="189"/>
      <c r="Y793" s="189"/>
      <c r="Z793" s="189"/>
    </row>
    <row r="794" spans="1:26" ht="14.25" customHeight="1">
      <c r="A794" s="189"/>
      <c r="B794" s="189"/>
      <c r="C794" s="189"/>
      <c r="D794" s="189"/>
      <c r="E794" s="189"/>
      <c r="F794" s="189"/>
      <c r="G794" s="189"/>
      <c r="H794" s="189"/>
      <c r="I794" s="189"/>
      <c r="J794" s="189"/>
      <c r="K794" s="189"/>
      <c r="L794" s="189"/>
      <c r="M794" s="189"/>
      <c r="N794" s="189"/>
      <c r="O794" s="189"/>
      <c r="P794" s="189"/>
      <c r="Q794" s="189"/>
      <c r="R794" s="189"/>
      <c r="S794" s="189"/>
      <c r="T794" s="189"/>
      <c r="U794" s="189"/>
      <c r="V794" s="189"/>
      <c r="W794" s="189"/>
      <c r="X794" s="189"/>
      <c r="Y794" s="189"/>
      <c r="Z794" s="189"/>
    </row>
    <row r="795" spans="1:26" ht="14.25" customHeight="1">
      <c r="A795" s="189"/>
      <c r="B795" s="189"/>
      <c r="C795" s="189"/>
      <c r="D795" s="189"/>
      <c r="E795" s="189"/>
      <c r="F795" s="189"/>
      <c r="G795" s="189"/>
      <c r="H795" s="189"/>
      <c r="I795" s="189"/>
      <c r="J795" s="189"/>
      <c r="K795" s="189"/>
      <c r="L795" s="189"/>
      <c r="M795" s="189"/>
      <c r="N795" s="189"/>
      <c r="O795" s="189"/>
      <c r="P795" s="189"/>
      <c r="Q795" s="189"/>
      <c r="R795" s="189"/>
      <c r="S795" s="189"/>
      <c r="T795" s="189"/>
      <c r="U795" s="189"/>
      <c r="V795" s="189"/>
      <c r="W795" s="189"/>
      <c r="X795" s="189"/>
      <c r="Y795" s="189"/>
      <c r="Z795" s="189"/>
    </row>
    <row r="796" spans="1:26" ht="14.25" customHeight="1">
      <c r="A796" s="189"/>
      <c r="B796" s="189"/>
      <c r="C796" s="189"/>
      <c r="D796" s="189"/>
      <c r="E796" s="189"/>
      <c r="F796" s="189"/>
      <c r="G796" s="189"/>
      <c r="H796" s="189"/>
      <c r="I796" s="189"/>
      <c r="J796" s="189"/>
      <c r="K796" s="189"/>
      <c r="L796" s="189"/>
      <c r="M796" s="189"/>
      <c r="N796" s="189"/>
      <c r="O796" s="189"/>
      <c r="P796" s="189"/>
      <c r="Q796" s="189"/>
      <c r="R796" s="189"/>
      <c r="S796" s="189"/>
      <c r="T796" s="189"/>
      <c r="U796" s="189"/>
      <c r="V796" s="189"/>
      <c r="W796" s="189"/>
      <c r="X796" s="189"/>
      <c r="Y796" s="189"/>
      <c r="Z796" s="189"/>
    </row>
    <row r="797" spans="1:26" ht="14.25" customHeight="1">
      <c r="A797" s="189"/>
      <c r="B797" s="189"/>
      <c r="C797" s="189"/>
      <c r="D797" s="189"/>
      <c r="E797" s="189"/>
      <c r="F797" s="189"/>
      <c r="G797" s="189"/>
      <c r="H797" s="189"/>
      <c r="I797" s="189"/>
      <c r="J797" s="189"/>
      <c r="K797" s="189"/>
      <c r="L797" s="189"/>
      <c r="M797" s="189"/>
      <c r="N797" s="189"/>
      <c r="O797" s="189"/>
      <c r="P797" s="189"/>
      <c r="Q797" s="189"/>
      <c r="R797" s="189"/>
      <c r="S797" s="189"/>
      <c r="T797" s="189"/>
      <c r="U797" s="189"/>
      <c r="V797" s="189"/>
      <c r="W797" s="189"/>
      <c r="X797" s="189"/>
      <c r="Y797" s="189"/>
      <c r="Z797" s="189"/>
    </row>
    <row r="798" spans="1:26" ht="14.25" customHeight="1">
      <c r="A798" s="189"/>
      <c r="B798" s="189"/>
      <c r="C798" s="189"/>
      <c r="D798" s="189"/>
      <c r="E798" s="189"/>
      <c r="F798" s="189"/>
      <c r="G798" s="189"/>
      <c r="H798" s="189"/>
      <c r="I798" s="189"/>
      <c r="J798" s="189"/>
      <c r="K798" s="189"/>
      <c r="L798" s="189"/>
      <c r="M798" s="189"/>
      <c r="N798" s="189"/>
      <c r="O798" s="189"/>
      <c r="P798" s="189"/>
      <c r="Q798" s="189"/>
      <c r="R798" s="189"/>
      <c r="S798" s="189"/>
      <c r="T798" s="189"/>
      <c r="U798" s="189"/>
      <c r="V798" s="189"/>
      <c r="W798" s="189"/>
      <c r="X798" s="189"/>
      <c r="Y798" s="189"/>
      <c r="Z798" s="189"/>
    </row>
    <row r="799" spans="1:26" ht="14.25" customHeight="1">
      <c r="A799" s="189"/>
      <c r="B799" s="189"/>
      <c r="C799" s="189"/>
      <c r="D799" s="189"/>
      <c r="E799" s="189"/>
      <c r="F799" s="189"/>
      <c r="G799" s="189"/>
      <c r="H799" s="189"/>
      <c r="I799" s="189"/>
      <c r="J799" s="189"/>
      <c r="K799" s="189"/>
      <c r="L799" s="189"/>
      <c r="M799" s="189"/>
      <c r="N799" s="189"/>
      <c r="O799" s="189"/>
      <c r="P799" s="189"/>
      <c r="Q799" s="189"/>
      <c r="R799" s="189"/>
      <c r="S799" s="189"/>
      <c r="T799" s="189"/>
      <c r="U799" s="189"/>
      <c r="V799" s="189"/>
      <c r="W799" s="189"/>
      <c r="X799" s="189"/>
      <c r="Y799" s="189"/>
      <c r="Z799" s="189"/>
    </row>
    <row r="800" spans="1:26" ht="14.25" customHeight="1">
      <c r="A800" s="189"/>
      <c r="B800" s="189"/>
      <c r="C800" s="189"/>
      <c r="D800" s="189"/>
      <c r="E800" s="189"/>
      <c r="F800" s="189"/>
      <c r="G800" s="189"/>
      <c r="H800" s="189"/>
      <c r="I800" s="189"/>
      <c r="J800" s="189"/>
      <c r="K800" s="189"/>
      <c r="L800" s="189"/>
      <c r="M800" s="189"/>
      <c r="N800" s="189"/>
      <c r="O800" s="189"/>
      <c r="P800" s="189"/>
      <c r="Q800" s="189"/>
      <c r="R800" s="189"/>
      <c r="S800" s="189"/>
      <c r="T800" s="189"/>
      <c r="U800" s="189"/>
      <c r="V800" s="189"/>
      <c r="W800" s="189"/>
      <c r="X800" s="189"/>
      <c r="Y800" s="189"/>
      <c r="Z800" s="189"/>
    </row>
    <row r="801" spans="1:26" ht="14.25" customHeight="1">
      <c r="A801" s="189"/>
      <c r="B801" s="189"/>
      <c r="C801" s="189"/>
      <c r="D801" s="189"/>
      <c r="E801" s="189"/>
      <c r="F801" s="189"/>
      <c r="G801" s="189"/>
      <c r="H801" s="189"/>
      <c r="I801" s="189"/>
      <c r="J801" s="189"/>
      <c r="K801" s="189"/>
      <c r="L801" s="189"/>
      <c r="M801" s="189"/>
      <c r="N801" s="189"/>
      <c r="O801" s="189"/>
      <c r="P801" s="189"/>
      <c r="Q801" s="189"/>
      <c r="R801" s="189"/>
      <c r="S801" s="189"/>
      <c r="T801" s="189"/>
      <c r="U801" s="189"/>
      <c r="V801" s="189"/>
      <c r="W801" s="189"/>
      <c r="X801" s="189"/>
      <c r="Y801" s="189"/>
      <c r="Z801" s="189"/>
    </row>
    <row r="802" spans="1:26" ht="14.25" customHeight="1">
      <c r="A802" s="189"/>
      <c r="B802" s="189"/>
      <c r="C802" s="189"/>
      <c r="D802" s="189"/>
      <c r="E802" s="189"/>
      <c r="F802" s="189"/>
      <c r="G802" s="189"/>
      <c r="H802" s="189"/>
      <c r="I802" s="189"/>
      <c r="J802" s="189"/>
      <c r="K802" s="189"/>
      <c r="L802" s="189"/>
      <c r="M802" s="189"/>
      <c r="N802" s="189"/>
      <c r="O802" s="189"/>
      <c r="P802" s="189"/>
      <c r="Q802" s="189"/>
      <c r="R802" s="189"/>
      <c r="S802" s="189"/>
      <c r="T802" s="189"/>
      <c r="U802" s="189"/>
      <c r="V802" s="189"/>
      <c r="W802" s="189"/>
      <c r="X802" s="189"/>
      <c r="Y802" s="189"/>
      <c r="Z802" s="189"/>
    </row>
    <row r="803" spans="1:26" ht="14.25" customHeight="1">
      <c r="A803" s="189"/>
      <c r="B803" s="189"/>
      <c r="C803" s="189"/>
      <c r="D803" s="189"/>
      <c r="E803" s="189"/>
      <c r="F803" s="189"/>
      <c r="G803" s="189"/>
      <c r="H803" s="189"/>
      <c r="I803" s="189"/>
      <c r="J803" s="189"/>
      <c r="K803" s="189"/>
      <c r="L803" s="189"/>
      <c r="M803" s="189"/>
      <c r="N803" s="189"/>
      <c r="O803" s="189"/>
      <c r="P803" s="189"/>
      <c r="Q803" s="189"/>
      <c r="R803" s="189"/>
      <c r="S803" s="189"/>
      <c r="T803" s="189"/>
      <c r="U803" s="189"/>
      <c r="V803" s="189"/>
      <c r="W803" s="189"/>
      <c r="X803" s="189"/>
      <c r="Y803" s="189"/>
      <c r="Z803" s="189"/>
    </row>
    <row r="804" spans="1:26" ht="14.25" customHeight="1">
      <c r="A804" s="189"/>
      <c r="B804" s="189"/>
      <c r="C804" s="189"/>
      <c r="D804" s="189"/>
      <c r="E804" s="189"/>
      <c r="F804" s="189"/>
      <c r="G804" s="189"/>
      <c r="H804" s="189"/>
      <c r="I804" s="189"/>
      <c r="J804" s="189"/>
      <c r="K804" s="189"/>
      <c r="L804" s="189"/>
      <c r="M804" s="189"/>
      <c r="N804" s="189"/>
      <c r="O804" s="189"/>
      <c r="P804" s="189"/>
      <c r="Q804" s="189"/>
      <c r="R804" s="189"/>
      <c r="S804" s="189"/>
      <c r="T804" s="189"/>
      <c r="U804" s="189"/>
      <c r="V804" s="189"/>
      <c r="W804" s="189"/>
      <c r="X804" s="189"/>
      <c r="Y804" s="189"/>
      <c r="Z804" s="189"/>
    </row>
    <row r="805" spans="1:26" ht="14.25" customHeight="1">
      <c r="A805" s="189"/>
      <c r="B805" s="189"/>
      <c r="C805" s="189"/>
      <c r="D805" s="189"/>
      <c r="E805" s="189"/>
      <c r="F805" s="189"/>
      <c r="G805" s="189"/>
      <c r="H805" s="189"/>
      <c r="I805" s="189"/>
      <c r="J805" s="189"/>
      <c r="K805" s="189"/>
      <c r="L805" s="189"/>
      <c r="M805" s="189"/>
      <c r="N805" s="189"/>
      <c r="O805" s="189"/>
      <c r="P805" s="189"/>
      <c r="Q805" s="189"/>
      <c r="R805" s="189"/>
      <c r="S805" s="189"/>
      <c r="T805" s="189"/>
      <c r="U805" s="189"/>
      <c r="V805" s="189"/>
      <c r="W805" s="189"/>
      <c r="X805" s="189"/>
      <c r="Y805" s="189"/>
      <c r="Z805" s="189"/>
    </row>
    <row r="806" spans="1:26" ht="14.25" customHeight="1">
      <c r="A806" s="189"/>
      <c r="B806" s="189"/>
      <c r="C806" s="189"/>
      <c r="D806" s="189"/>
      <c r="E806" s="189"/>
      <c r="F806" s="189"/>
      <c r="G806" s="189"/>
      <c r="H806" s="189"/>
      <c r="I806" s="189"/>
      <c r="J806" s="189"/>
      <c r="K806" s="189"/>
      <c r="L806" s="189"/>
      <c r="M806" s="189"/>
      <c r="N806" s="189"/>
      <c r="O806" s="189"/>
      <c r="P806" s="189"/>
      <c r="Q806" s="189"/>
      <c r="R806" s="189"/>
      <c r="S806" s="189"/>
      <c r="T806" s="189"/>
      <c r="U806" s="189"/>
      <c r="V806" s="189"/>
      <c r="W806" s="189"/>
      <c r="X806" s="189"/>
      <c r="Y806" s="189"/>
      <c r="Z806" s="189"/>
    </row>
    <row r="807" spans="1:26" ht="14.25" customHeight="1">
      <c r="A807" s="189"/>
      <c r="B807" s="189"/>
      <c r="C807" s="189"/>
      <c r="D807" s="189"/>
      <c r="E807" s="189"/>
      <c r="F807" s="189"/>
      <c r="G807" s="189"/>
      <c r="H807" s="189"/>
      <c r="I807" s="189"/>
      <c r="J807" s="189"/>
      <c r="K807" s="189"/>
      <c r="L807" s="189"/>
      <c r="M807" s="189"/>
      <c r="N807" s="189"/>
      <c r="O807" s="189"/>
      <c r="P807" s="189"/>
      <c r="Q807" s="189"/>
      <c r="R807" s="189"/>
      <c r="S807" s="189"/>
      <c r="T807" s="189"/>
      <c r="U807" s="189"/>
      <c r="V807" s="189"/>
      <c r="W807" s="189"/>
      <c r="X807" s="189"/>
      <c r="Y807" s="189"/>
      <c r="Z807" s="189"/>
    </row>
    <row r="808" spans="1:26" ht="14.25" customHeight="1">
      <c r="A808" s="189"/>
      <c r="B808" s="189"/>
      <c r="C808" s="189"/>
      <c r="D808" s="189"/>
      <c r="E808" s="189"/>
      <c r="F808" s="189"/>
      <c r="G808" s="189"/>
      <c r="H808" s="189"/>
      <c r="I808" s="189"/>
      <c r="J808" s="189"/>
      <c r="K808" s="189"/>
      <c r="L808" s="189"/>
      <c r="M808" s="189"/>
      <c r="N808" s="189"/>
      <c r="O808" s="189"/>
      <c r="P808" s="189"/>
      <c r="Q808" s="189"/>
      <c r="R808" s="189"/>
      <c r="S808" s="189"/>
      <c r="T808" s="189"/>
      <c r="U808" s="189"/>
      <c r="V808" s="189"/>
      <c r="W808" s="189"/>
      <c r="X808" s="189"/>
      <c r="Y808" s="189"/>
      <c r="Z808" s="189"/>
    </row>
    <row r="809" spans="1:26" ht="14.25" customHeight="1">
      <c r="A809" s="189"/>
      <c r="B809" s="189"/>
      <c r="C809" s="189"/>
      <c r="D809" s="189"/>
      <c r="E809" s="189"/>
      <c r="F809" s="189"/>
      <c r="G809" s="189"/>
      <c r="H809" s="189"/>
      <c r="I809" s="189"/>
      <c r="J809" s="189"/>
      <c r="K809" s="189"/>
      <c r="L809" s="189"/>
      <c r="M809" s="189"/>
      <c r="N809" s="189"/>
      <c r="O809" s="189"/>
      <c r="P809" s="189"/>
      <c r="Q809" s="189"/>
      <c r="R809" s="189"/>
      <c r="S809" s="189"/>
      <c r="T809" s="189"/>
      <c r="U809" s="189"/>
      <c r="V809" s="189"/>
      <c r="W809" s="189"/>
      <c r="X809" s="189"/>
      <c r="Y809" s="189"/>
      <c r="Z809" s="189"/>
    </row>
    <row r="810" spans="1:26" ht="14.25" customHeight="1">
      <c r="A810" s="189"/>
      <c r="B810" s="189"/>
      <c r="C810" s="189"/>
      <c r="D810" s="189"/>
      <c r="E810" s="189"/>
      <c r="F810" s="189"/>
      <c r="G810" s="189"/>
      <c r="H810" s="189"/>
      <c r="I810" s="189"/>
      <c r="J810" s="189"/>
      <c r="K810" s="189"/>
      <c r="L810" s="189"/>
      <c r="M810" s="189"/>
      <c r="N810" s="189"/>
      <c r="O810" s="189"/>
      <c r="P810" s="189"/>
      <c r="Q810" s="189"/>
      <c r="R810" s="189"/>
      <c r="S810" s="189"/>
      <c r="T810" s="189"/>
      <c r="U810" s="189"/>
      <c r="V810" s="189"/>
      <c r="W810" s="189"/>
      <c r="X810" s="189"/>
      <c r="Y810" s="189"/>
      <c r="Z810" s="189"/>
    </row>
    <row r="811" spans="1:26" ht="14.25" customHeight="1">
      <c r="A811" s="189"/>
      <c r="B811" s="189"/>
      <c r="C811" s="189"/>
      <c r="D811" s="189"/>
      <c r="E811" s="189"/>
      <c r="F811" s="189"/>
      <c r="G811" s="189"/>
      <c r="H811" s="189"/>
      <c r="I811" s="189"/>
      <c r="J811" s="189"/>
      <c r="K811" s="189"/>
      <c r="L811" s="189"/>
      <c r="M811" s="189"/>
      <c r="N811" s="189"/>
      <c r="O811" s="189"/>
      <c r="P811" s="189"/>
      <c r="Q811" s="189"/>
      <c r="R811" s="189"/>
      <c r="S811" s="189"/>
      <c r="T811" s="189"/>
      <c r="U811" s="189"/>
      <c r="V811" s="189"/>
      <c r="W811" s="189"/>
      <c r="X811" s="189"/>
      <c r="Y811" s="189"/>
      <c r="Z811" s="189"/>
    </row>
    <row r="812" spans="1:26" ht="14.25" customHeight="1">
      <c r="A812" s="189"/>
      <c r="B812" s="189"/>
      <c r="C812" s="189"/>
      <c r="D812" s="189"/>
      <c r="E812" s="189"/>
      <c r="F812" s="189"/>
      <c r="G812" s="189"/>
      <c r="H812" s="189"/>
      <c r="I812" s="189"/>
      <c r="J812" s="189"/>
      <c r="K812" s="189"/>
      <c r="L812" s="189"/>
      <c r="M812" s="189"/>
      <c r="N812" s="189"/>
      <c r="O812" s="189"/>
      <c r="P812" s="189"/>
      <c r="Q812" s="189"/>
      <c r="R812" s="189"/>
      <c r="S812" s="189"/>
      <c r="T812" s="189"/>
      <c r="U812" s="189"/>
      <c r="V812" s="189"/>
      <c r="W812" s="189"/>
      <c r="X812" s="189"/>
      <c r="Y812" s="189"/>
      <c r="Z812" s="189"/>
    </row>
    <row r="813" spans="1:26" ht="14.25" customHeight="1">
      <c r="A813" s="189"/>
      <c r="B813" s="189"/>
      <c r="C813" s="189"/>
      <c r="D813" s="189"/>
      <c r="E813" s="189"/>
      <c r="F813" s="189"/>
      <c r="G813" s="189"/>
      <c r="H813" s="189"/>
      <c r="I813" s="189"/>
      <c r="J813" s="189"/>
      <c r="K813" s="189"/>
      <c r="L813" s="189"/>
      <c r="M813" s="189"/>
      <c r="N813" s="189"/>
      <c r="O813" s="189"/>
      <c r="P813" s="189"/>
      <c r="Q813" s="189"/>
      <c r="R813" s="189"/>
      <c r="S813" s="189"/>
      <c r="T813" s="189"/>
      <c r="U813" s="189"/>
      <c r="V813" s="189"/>
      <c r="W813" s="189"/>
      <c r="X813" s="189"/>
      <c r="Y813" s="189"/>
      <c r="Z813" s="189"/>
    </row>
    <row r="814" spans="1:26" ht="14.25" customHeight="1">
      <c r="A814" s="189"/>
      <c r="B814" s="189"/>
      <c r="C814" s="189"/>
      <c r="D814" s="189"/>
      <c r="E814" s="189"/>
      <c r="F814" s="189"/>
      <c r="G814" s="189"/>
      <c r="H814" s="189"/>
      <c r="I814" s="189"/>
      <c r="J814" s="189"/>
      <c r="K814" s="189"/>
      <c r="L814" s="189"/>
      <c r="M814" s="189"/>
      <c r="N814" s="189"/>
      <c r="O814" s="189"/>
      <c r="P814" s="189"/>
      <c r="Q814" s="189"/>
      <c r="R814" s="189"/>
      <c r="S814" s="189"/>
      <c r="T814" s="189"/>
      <c r="U814" s="189"/>
      <c r="V814" s="189"/>
      <c r="W814" s="189"/>
      <c r="X814" s="189"/>
      <c r="Y814" s="189"/>
      <c r="Z814" s="189"/>
    </row>
    <row r="815" spans="1:26" ht="14.25" customHeight="1">
      <c r="A815" s="189"/>
      <c r="B815" s="189"/>
      <c r="C815" s="189"/>
      <c r="D815" s="189"/>
      <c r="E815" s="189"/>
      <c r="F815" s="189"/>
      <c r="G815" s="189"/>
      <c r="H815" s="189"/>
      <c r="I815" s="189"/>
      <c r="J815" s="189"/>
      <c r="K815" s="189"/>
      <c r="L815" s="189"/>
      <c r="M815" s="189"/>
      <c r="N815" s="189"/>
      <c r="O815" s="189"/>
      <c r="P815" s="189"/>
      <c r="Q815" s="189"/>
      <c r="R815" s="189"/>
      <c r="S815" s="189"/>
      <c r="T815" s="189"/>
      <c r="U815" s="189"/>
      <c r="V815" s="189"/>
      <c r="W815" s="189"/>
      <c r="X815" s="189"/>
      <c r="Y815" s="189"/>
      <c r="Z815" s="189"/>
    </row>
    <row r="816" spans="1:26" ht="14.25" customHeight="1">
      <c r="A816" s="189"/>
      <c r="B816" s="189"/>
      <c r="C816" s="189"/>
      <c r="D816" s="189"/>
      <c r="E816" s="189"/>
      <c r="F816" s="189"/>
      <c r="G816" s="189"/>
      <c r="H816" s="189"/>
      <c r="I816" s="189"/>
      <c r="J816" s="189"/>
      <c r="K816" s="189"/>
      <c r="L816" s="189"/>
      <c r="M816" s="189"/>
      <c r="N816" s="189"/>
      <c r="O816" s="189"/>
      <c r="P816" s="189"/>
      <c r="Q816" s="189"/>
      <c r="R816" s="189"/>
      <c r="S816" s="189"/>
      <c r="T816" s="189"/>
      <c r="U816" s="189"/>
      <c r="V816" s="189"/>
      <c r="W816" s="189"/>
      <c r="X816" s="189"/>
      <c r="Y816" s="189"/>
      <c r="Z816" s="189"/>
    </row>
    <row r="817" spans="1:26" ht="14.25" customHeight="1">
      <c r="A817" s="189"/>
      <c r="B817" s="189"/>
      <c r="C817" s="189"/>
      <c r="D817" s="189"/>
      <c r="E817" s="189"/>
      <c r="F817" s="189"/>
      <c r="G817" s="189"/>
      <c r="H817" s="189"/>
      <c r="I817" s="189"/>
      <c r="J817" s="189"/>
      <c r="K817" s="189"/>
      <c r="L817" s="189"/>
      <c r="M817" s="189"/>
      <c r="N817" s="189"/>
      <c r="O817" s="189"/>
      <c r="P817" s="189"/>
      <c r="Q817" s="189"/>
      <c r="R817" s="189"/>
      <c r="S817" s="189"/>
      <c r="T817" s="189"/>
      <c r="U817" s="189"/>
      <c r="V817" s="189"/>
      <c r="W817" s="189"/>
      <c r="X817" s="189"/>
      <c r="Y817" s="189"/>
      <c r="Z817" s="189"/>
    </row>
    <row r="818" spans="1:26" ht="14.25" customHeight="1">
      <c r="A818" s="189"/>
      <c r="B818" s="189"/>
      <c r="C818" s="189"/>
      <c r="D818" s="189"/>
      <c r="E818" s="189"/>
      <c r="F818" s="189"/>
      <c r="G818" s="189"/>
      <c r="H818" s="189"/>
      <c r="I818" s="189"/>
      <c r="J818" s="189"/>
      <c r="K818" s="189"/>
      <c r="L818" s="189"/>
      <c r="M818" s="189"/>
      <c r="N818" s="189"/>
      <c r="O818" s="189"/>
      <c r="P818" s="189"/>
      <c r="Q818" s="189"/>
      <c r="R818" s="189"/>
      <c r="S818" s="189"/>
      <c r="T818" s="189"/>
      <c r="U818" s="189"/>
      <c r="V818" s="189"/>
      <c r="W818" s="189"/>
      <c r="X818" s="189"/>
      <c r="Y818" s="189"/>
      <c r="Z818" s="189"/>
    </row>
    <row r="819" spans="1:26" ht="14.25" customHeight="1">
      <c r="A819" s="189"/>
      <c r="B819" s="189"/>
      <c r="C819" s="189"/>
      <c r="D819" s="189"/>
      <c r="E819" s="189"/>
      <c r="F819" s="189"/>
      <c r="G819" s="189"/>
      <c r="H819" s="189"/>
      <c r="I819" s="189"/>
      <c r="J819" s="189"/>
      <c r="K819" s="189"/>
      <c r="L819" s="189"/>
      <c r="M819" s="189"/>
      <c r="N819" s="189"/>
      <c r="O819" s="189"/>
      <c r="P819" s="189"/>
      <c r="Q819" s="189"/>
      <c r="R819" s="189"/>
      <c r="S819" s="189"/>
      <c r="T819" s="189"/>
      <c r="U819" s="189"/>
      <c r="V819" s="189"/>
      <c r="W819" s="189"/>
      <c r="X819" s="189"/>
      <c r="Y819" s="189"/>
      <c r="Z819" s="189"/>
    </row>
    <row r="820" spans="1:26" ht="14.25" customHeight="1">
      <c r="A820" s="189"/>
      <c r="B820" s="189"/>
      <c r="C820" s="189"/>
      <c r="D820" s="189"/>
      <c r="E820" s="189"/>
      <c r="F820" s="189"/>
      <c r="G820" s="189"/>
      <c r="H820" s="189"/>
      <c r="I820" s="189"/>
      <c r="J820" s="189"/>
      <c r="K820" s="189"/>
      <c r="L820" s="189"/>
      <c r="M820" s="189"/>
      <c r="N820" s="189"/>
      <c r="O820" s="189"/>
      <c r="P820" s="189"/>
      <c r="Q820" s="189"/>
      <c r="R820" s="189"/>
      <c r="S820" s="189"/>
      <c r="T820" s="189"/>
      <c r="U820" s="189"/>
      <c r="V820" s="189"/>
      <c r="W820" s="189"/>
      <c r="X820" s="189"/>
      <c r="Y820" s="189"/>
      <c r="Z820" s="189"/>
    </row>
    <row r="821" spans="1:26" ht="14.25" customHeight="1">
      <c r="A821" s="189"/>
      <c r="B821" s="189"/>
      <c r="C821" s="189"/>
      <c r="D821" s="189"/>
      <c r="E821" s="189"/>
      <c r="F821" s="189"/>
      <c r="G821" s="189"/>
      <c r="H821" s="189"/>
      <c r="I821" s="189"/>
      <c r="J821" s="189"/>
      <c r="K821" s="189"/>
      <c r="L821" s="189"/>
      <c r="M821" s="189"/>
      <c r="N821" s="189"/>
      <c r="O821" s="189"/>
      <c r="P821" s="189"/>
      <c r="Q821" s="189"/>
      <c r="R821" s="189"/>
      <c r="S821" s="189"/>
      <c r="T821" s="189"/>
      <c r="U821" s="189"/>
      <c r="V821" s="189"/>
      <c r="W821" s="189"/>
      <c r="X821" s="189"/>
      <c r="Y821" s="189"/>
      <c r="Z821" s="189"/>
    </row>
    <row r="822" spans="1:26" ht="14.25" customHeight="1">
      <c r="A822" s="189"/>
      <c r="B822" s="189"/>
      <c r="C822" s="189"/>
      <c r="D822" s="189"/>
      <c r="E822" s="189"/>
      <c r="F822" s="189"/>
      <c r="G822" s="189"/>
      <c r="H822" s="189"/>
      <c r="I822" s="189"/>
      <c r="J822" s="189"/>
      <c r="K822" s="189"/>
      <c r="L822" s="189"/>
      <c r="M822" s="189"/>
      <c r="N822" s="189"/>
      <c r="O822" s="189"/>
      <c r="P822" s="189"/>
      <c r="Q822" s="189"/>
      <c r="R822" s="189"/>
      <c r="S822" s="189"/>
      <c r="T822" s="189"/>
      <c r="U822" s="189"/>
      <c r="V822" s="189"/>
      <c r="W822" s="189"/>
      <c r="X822" s="189"/>
      <c r="Y822" s="189"/>
      <c r="Z822" s="189"/>
    </row>
    <row r="823" spans="1:26" ht="14.25" customHeight="1">
      <c r="A823" s="189"/>
      <c r="B823" s="189"/>
      <c r="C823" s="189"/>
      <c r="D823" s="189"/>
      <c r="E823" s="189"/>
      <c r="F823" s="189"/>
      <c r="G823" s="189"/>
      <c r="H823" s="189"/>
      <c r="I823" s="189"/>
      <c r="J823" s="189"/>
      <c r="K823" s="189"/>
      <c r="L823" s="189"/>
      <c r="M823" s="189"/>
      <c r="N823" s="189"/>
      <c r="O823" s="189"/>
      <c r="P823" s="189"/>
      <c r="Q823" s="189"/>
      <c r="R823" s="189"/>
      <c r="S823" s="189"/>
      <c r="T823" s="189"/>
      <c r="U823" s="189"/>
      <c r="V823" s="189"/>
      <c r="W823" s="189"/>
      <c r="X823" s="189"/>
      <c r="Y823" s="189"/>
      <c r="Z823" s="189"/>
    </row>
    <row r="824" spans="1:26" ht="14.25" customHeight="1">
      <c r="A824" s="189"/>
      <c r="B824" s="189"/>
      <c r="C824" s="189"/>
      <c r="D824" s="189"/>
      <c r="E824" s="189"/>
      <c r="F824" s="189"/>
      <c r="G824" s="189"/>
      <c r="H824" s="189"/>
      <c r="I824" s="189"/>
      <c r="J824" s="189"/>
      <c r="K824" s="189"/>
      <c r="L824" s="189"/>
      <c r="M824" s="189"/>
      <c r="N824" s="189"/>
      <c r="O824" s="189"/>
      <c r="P824" s="189"/>
      <c r="Q824" s="189"/>
      <c r="R824" s="189"/>
      <c r="S824" s="189"/>
      <c r="T824" s="189"/>
      <c r="U824" s="189"/>
      <c r="V824" s="189"/>
      <c r="W824" s="189"/>
      <c r="X824" s="189"/>
      <c r="Y824" s="189"/>
      <c r="Z824" s="189"/>
    </row>
    <row r="825" spans="1:26" ht="14.25" customHeight="1">
      <c r="A825" s="189"/>
      <c r="B825" s="189"/>
      <c r="C825" s="189"/>
      <c r="D825" s="189"/>
      <c r="E825" s="189"/>
      <c r="F825" s="189"/>
      <c r="G825" s="189"/>
      <c r="H825" s="189"/>
      <c r="I825" s="189"/>
      <c r="J825" s="189"/>
      <c r="K825" s="189"/>
      <c r="L825" s="189"/>
      <c r="M825" s="189"/>
      <c r="N825" s="189"/>
      <c r="O825" s="189"/>
      <c r="P825" s="189"/>
      <c r="Q825" s="189"/>
      <c r="R825" s="189"/>
      <c r="S825" s="189"/>
      <c r="T825" s="189"/>
      <c r="U825" s="189"/>
      <c r="V825" s="189"/>
      <c r="W825" s="189"/>
      <c r="X825" s="189"/>
      <c r="Y825" s="189"/>
      <c r="Z825" s="189"/>
    </row>
    <row r="826" spans="1:26" ht="14.25" customHeight="1">
      <c r="A826" s="189"/>
      <c r="B826" s="189"/>
      <c r="C826" s="189"/>
      <c r="D826" s="189"/>
      <c r="E826" s="189"/>
      <c r="F826" s="189"/>
      <c r="G826" s="189"/>
      <c r="H826" s="189"/>
      <c r="I826" s="189"/>
      <c r="J826" s="189"/>
      <c r="K826" s="189"/>
      <c r="L826" s="189"/>
      <c r="M826" s="189"/>
      <c r="N826" s="189"/>
      <c r="O826" s="189"/>
      <c r="P826" s="189"/>
      <c r="Q826" s="189"/>
      <c r="R826" s="189"/>
      <c r="S826" s="189"/>
      <c r="T826" s="189"/>
      <c r="U826" s="189"/>
      <c r="V826" s="189"/>
      <c r="W826" s="189"/>
      <c r="X826" s="189"/>
      <c r="Y826" s="189"/>
      <c r="Z826" s="189"/>
    </row>
    <row r="827" spans="1:26" ht="14.25" customHeight="1">
      <c r="A827" s="189"/>
      <c r="B827" s="189"/>
      <c r="C827" s="189"/>
      <c r="D827" s="189"/>
      <c r="E827" s="189"/>
      <c r="F827" s="189"/>
      <c r="G827" s="189"/>
      <c r="H827" s="189"/>
      <c r="I827" s="189"/>
      <c r="J827" s="189"/>
      <c r="K827" s="189"/>
      <c r="L827" s="189"/>
      <c r="M827" s="189"/>
      <c r="N827" s="189"/>
      <c r="O827" s="189"/>
      <c r="P827" s="189"/>
      <c r="Q827" s="189"/>
      <c r="R827" s="189"/>
      <c r="S827" s="189"/>
      <c r="T827" s="189"/>
      <c r="U827" s="189"/>
      <c r="V827" s="189"/>
      <c r="W827" s="189"/>
      <c r="X827" s="189"/>
      <c r="Y827" s="189"/>
      <c r="Z827" s="189"/>
    </row>
    <row r="828" spans="1:26" ht="14.25" customHeight="1">
      <c r="A828" s="189"/>
      <c r="B828" s="189"/>
      <c r="C828" s="189"/>
      <c r="D828" s="189"/>
      <c r="E828" s="189"/>
      <c r="F828" s="189"/>
      <c r="G828" s="189"/>
      <c r="H828" s="189"/>
      <c r="I828" s="189"/>
      <c r="J828" s="189"/>
      <c r="K828" s="189"/>
      <c r="L828" s="189"/>
      <c r="M828" s="189"/>
      <c r="N828" s="189"/>
      <c r="O828" s="189"/>
      <c r="P828" s="189"/>
      <c r="Q828" s="189"/>
      <c r="R828" s="189"/>
      <c r="S828" s="189"/>
      <c r="T828" s="189"/>
      <c r="U828" s="189"/>
      <c r="V828" s="189"/>
      <c r="W828" s="189"/>
      <c r="X828" s="189"/>
      <c r="Y828" s="189"/>
      <c r="Z828" s="189"/>
    </row>
    <row r="829" spans="1:26" ht="14.25" customHeight="1">
      <c r="A829" s="189"/>
      <c r="B829" s="189"/>
      <c r="C829" s="189"/>
      <c r="D829" s="189"/>
      <c r="E829" s="189"/>
      <c r="F829" s="189"/>
      <c r="G829" s="189"/>
      <c r="H829" s="189"/>
      <c r="I829" s="189"/>
      <c r="J829" s="189"/>
      <c r="K829" s="189"/>
      <c r="L829" s="189"/>
      <c r="M829" s="189"/>
      <c r="N829" s="189"/>
      <c r="O829" s="189"/>
      <c r="P829" s="189"/>
      <c r="Q829" s="189"/>
      <c r="R829" s="189"/>
      <c r="S829" s="189"/>
      <c r="T829" s="189"/>
      <c r="U829" s="189"/>
      <c r="V829" s="189"/>
      <c r="W829" s="189"/>
      <c r="X829" s="189"/>
      <c r="Y829" s="189"/>
      <c r="Z829" s="189"/>
    </row>
    <row r="830" spans="1:26" ht="14.25" customHeight="1">
      <c r="A830" s="189"/>
      <c r="B830" s="189"/>
      <c r="C830" s="189"/>
      <c r="D830" s="189"/>
      <c r="E830" s="189"/>
      <c r="F830" s="189"/>
      <c r="G830" s="189"/>
      <c r="H830" s="189"/>
      <c r="I830" s="189"/>
      <c r="J830" s="189"/>
      <c r="K830" s="189"/>
      <c r="L830" s="189"/>
      <c r="M830" s="189"/>
      <c r="N830" s="189"/>
      <c r="O830" s="189"/>
      <c r="P830" s="189"/>
      <c r="Q830" s="189"/>
      <c r="R830" s="189"/>
      <c r="S830" s="189"/>
      <c r="T830" s="189"/>
      <c r="U830" s="189"/>
      <c r="V830" s="189"/>
      <c r="W830" s="189"/>
      <c r="X830" s="189"/>
      <c r="Y830" s="189"/>
      <c r="Z830" s="189"/>
    </row>
    <row r="831" spans="1:26" ht="14.25" customHeight="1">
      <c r="A831" s="189"/>
      <c r="B831" s="189"/>
      <c r="C831" s="189"/>
      <c r="D831" s="189"/>
      <c r="E831" s="189"/>
      <c r="F831" s="189"/>
      <c r="G831" s="189"/>
      <c r="H831" s="189"/>
      <c r="I831" s="189"/>
      <c r="J831" s="189"/>
      <c r="K831" s="189"/>
      <c r="L831" s="189"/>
      <c r="M831" s="189"/>
      <c r="N831" s="189"/>
      <c r="O831" s="189"/>
      <c r="P831" s="189"/>
      <c r="Q831" s="189"/>
      <c r="R831" s="189"/>
      <c r="S831" s="189"/>
      <c r="T831" s="189"/>
      <c r="U831" s="189"/>
      <c r="V831" s="189"/>
      <c r="W831" s="189"/>
      <c r="X831" s="189"/>
      <c r="Y831" s="189"/>
      <c r="Z831" s="189"/>
    </row>
    <row r="832" spans="1:26" ht="14.25" customHeight="1">
      <c r="A832" s="189"/>
      <c r="B832" s="189"/>
      <c r="C832" s="189"/>
      <c r="D832" s="189"/>
      <c r="E832" s="189"/>
      <c r="F832" s="189"/>
      <c r="G832" s="189"/>
      <c r="H832" s="189"/>
      <c r="I832" s="189"/>
      <c r="J832" s="189"/>
      <c r="K832" s="189"/>
      <c r="L832" s="189"/>
      <c r="M832" s="189"/>
      <c r="N832" s="189"/>
      <c r="O832" s="189"/>
      <c r="P832" s="189"/>
      <c r="Q832" s="189"/>
      <c r="R832" s="189"/>
      <c r="S832" s="189"/>
      <c r="T832" s="189"/>
      <c r="U832" s="189"/>
      <c r="V832" s="189"/>
      <c r="W832" s="189"/>
      <c r="X832" s="189"/>
      <c r="Y832" s="189"/>
      <c r="Z832" s="189"/>
    </row>
    <row r="833" spans="1:26" ht="14.25" customHeight="1">
      <c r="A833" s="189"/>
      <c r="B833" s="189"/>
      <c r="C833" s="189"/>
      <c r="D833" s="189"/>
      <c r="E833" s="189"/>
      <c r="F833" s="189"/>
      <c r="G833" s="189"/>
      <c r="H833" s="189"/>
      <c r="I833" s="189"/>
      <c r="J833" s="189"/>
      <c r="K833" s="189"/>
      <c r="L833" s="189"/>
      <c r="M833" s="189"/>
      <c r="N833" s="189"/>
      <c r="O833" s="189"/>
      <c r="P833" s="189"/>
      <c r="Q833" s="189"/>
      <c r="R833" s="189"/>
      <c r="S833" s="189"/>
      <c r="T833" s="189"/>
      <c r="U833" s="189"/>
      <c r="V833" s="189"/>
      <c r="W833" s="189"/>
      <c r="X833" s="189"/>
      <c r="Y833" s="189"/>
      <c r="Z833" s="189"/>
    </row>
    <row r="834" spans="1:26" ht="14.25" customHeight="1">
      <c r="A834" s="189"/>
      <c r="B834" s="189"/>
      <c r="C834" s="189"/>
      <c r="D834" s="189"/>
      <c r="E834" s="189"/>
      <c r="F834" s="189"/>
      <c r="G834" s="189"/>
      <c r="H834" s="189"/>
      <c r="I834" s="189"/>
      <c r="J834" s="189"/>
      <c r="K834" s="189"/>
      <c r="L834" s="189"/>
      <c r="M834" s="189"/>
      <c r="N834" s="189"/>
      <c r="O834" s="189"/>
      <c r="P834" s="189"/>
      <c r="Q834" s="189"/>
      <c r="R834" s="189"/>
      <c r="S834" s="189"/>
      <c r="T834" s="189"/>
      <c r="U834" s="189"/>
      <c r="V834" s="189"/>
      <c r="W834" s="189"/>
      <c r="X834" s="189"/>
      <c r="Y834" s="189"/>
      <c r="Z834" s="189"/>
    </row>
    <row r="835" spans="1:26" ht="14.25" customHeight="1">
      <c r="A835" s="189"/>
      <c r="B835" s="189"/>
      <c r="C835" s="189"/>
      <c r="D835" s="189"/>
      <c r="E835" s="189"/>
      <c r="F835" s="189"/>
      <c r="G835" s="189"/>
      <c r="H835" s="189"/>
      <c r="I835" s="189"/>
      <c r="J835" s="189"/>
      <c r="K835" s="189"/>
      <c r="L835" s="189"/>
      <c r="M835" s="189"/>
      <c r="N835" s="189"/>
      <c r="O835" s="189"/>
      <c r="P835" s="189"/>
      <c r="Q835" s="189"/>
      <c r="R835" s="189"/>
      <c r="S835" s="189"/>
      <c r="T835" s="189"/>
      <c r="U835" s="189"/>
      <c r="V835" s="189"/>
      <c r="W835" s="189"/>
      <c r="X835" s="189"/>
      <c r="Y835" s="189"/>
      <c r="Z835" s="189"/>
    </row>
    <row r="836" spans="1:26" ht="14.25" customHeight="1">
      <c r="A836" s="189"/>
      <c r="B836" s="189"/>
      <c r="C836" s="189"/>
      <c r="D836" s="189"/>
      <c r="E836" s="189"/>
      <c r="F836" s="189"/>
      <c r="G836" s="189"/>
      <c r="H836" s="189"/>
      <c r="I836" s="189"/>
      <c r="J836" s="189"/>
      <c r="K836" s="189"/>
      <c r="L836" s="189"/>
      <c r="M836" s="189"/>
      <c r="N836" s="189"/>
      <c r="O836" s="189"/>
      <c r="P836" s="189"/>
      <c r="Q836" s="189"/>
      <c r="R836" s="189"/>
      <c r="S836" s="189"/>
      <c r="T836" s="189"/>
      <c r="U836" s="189"/>
      <c r="V836" s="189"/>
      <c r="W836" s="189"/>
      <c r="X836" s="189"/>
      <c r="Y836" s="189"/>
      <c r="Z836" s="189"/>
    </row>
    <row r="837" spans="1:26" ht="14.25" customHeight="1">
      <c r="A837" s="189"/>
      <c r="B837" s="189"/>
      <c r="C837" s="189"/>
      <c r="D837" s="189"/>
      <c r="E837" s="189"/>
      <c r="F837" s="189"/>
      <c r="G837" s="189"/>
      <c r="H837" s="189"/>
      <c r="I837" s="189"/>
      <c r="J837" s="189"/>
      <c r="K837" s="189"/>
      <c r="L837" s="189"/>
      <c r="M837" s="189"/>
      <c r="N837" s="189"/>
      <c r="O837" s="189"/>
      <c r="P837" s="189"/>
      <c r="Q837" s="189"/>
      <c r="R837" s="189"/>
      <c r="S837" s="189"/>
      <c r="T837" s="189"/>
      <c r="U837" s="189"/>
      <c r="V837" s="189"/>
      <c r="W837" s="189"/>
      <c r="X837" s="189"/>
      <c r="Y837" s="189"/>
      <c r="Z837" s="189"/>
    </row>
    <row r="838" spans="1:26" ht="14.25" customHeight="1">
      <c r="A838" s="189"/>
      <c r="B838" s="189"/>
      <c r="C838" s="189"/>
      <c r="D838" s="189"/>
      <c r="E838" s="189"/>
      <c r="F838" s="189"/>
      <c r="G838" s="189"/>
      <c r="H838" s="189"/>
      <c r="I838" s="189"/>
      <c r="J838" s="189"/>
      <c r="K838" s="189"/>
      <c r="L838" s="189"/>
      <c r="M838" s="189"/>
      <c r="N838" s="189"/>
      <c r="O838" s="189"/>
      <c r="P838" s="189"/>
      <c r="Q838" s="189"/>
      <c r="R838" s="189"/>
      <c r="S838" s="189"/>
      <c r="T838" s="189"/>
      <c r="U838" s="189"/>
      <c r="V838" s="189"/>
      <c r="W838" s="189"/>
      <c r="X838" s="189"/>
      <c r="Y838" s="189"/>
      <c r="Z838" s="189"/>
    </row>
    <row r="839" spans="1:26" ht="14.25" customHeight="1">
      <c r="A839" s="189"/>
      <c r="B839" s="189"/>
      <c r="C839" s="189"/>
      <c r="D839" s="189"/>
      <c r="E839" s="189"/>
      <c r="F839" s="189"/>
      <c r="G839" s="189"/>
      <c r="H839" s="189"/>
      <c r="I839" s="189"/>
      <c r="J839" s="189"/>
      <c r="K839" s="189"/>
      <c r="L839" s="189"/>
      <c r="M839" s="189"/>
      <c r="N839" s="189"/>
      <c r="O839" s="189"/>
      <c r="P839" s="189"/>
      <c r="Q839" s="189"/>
      <c r="R839" s="189"/>
      <c r="S839" s="189"/>
      <c r="T839" s="189"/>
      <c r="U839" s="189"/>
      <c r="V839" s="189"/>
      <c r="W839" s="189"/>
      <c r="X839" s="189"/>
      <c r="Y839" s="189"/>
      <c r="Z839" s="189"/>
    </row>
    <row r="840" spans="1:26" ht="14.25" customHeight="1">
      <c r="A840" s="189"/>
      <c r="B840" s="189"/>
      <c r="C840" s="189"/>
      <c r="D840" s="189"/>
      <c r="E840" s="189"/>
      <c r="F840" s="189"/>
      <c r="G840" s="189"/>
      <c r="H840" s="189"/>
      <c r="I840" s="189"/>
      <c r="J840" s="189"/>
      <c r="K840" s="189"/>
      <c r="L840" s="189"/>
      <c r="M840" s="189"/>
      <c r="N840" s="189"/>
      <c r="O840" s="189"/>
      <c r="P840" s="189"/>
      <c r="Q840" s="189"/>
      <c r="R840" s="189"/>
      <c r="S840" s="189"/>
      <c r="T840" s="189"/>
      <c r="U840" s="189"/>
      <c r="V840" s="189"/>
      <c r="W840" s="189"/>
      <c r="X840" s="189"/>
      <c r="Y840" s="189"/>
      <c r="Z840" s="189"/>
    </row>
    <row r="841" spans="1:26" ht="14.25" customHeight="1">
      <c r="A841" s="189"/>
      <c r="B841" s="189"/>
      <c r="C841" s="189"/>
      <c r="D841" s="189"/>
      <c r="E841" s="189"/>
      <c r="F841" s="189"/>
      <c r="G841" s="189"/>
      <c r="H841" s="189"/>
      <c r="I841" s="189"/>
      <c r="J841" s="189"/>
      <c r="K841" s="189"/>
      <c r="L841" s="189"/>
      <c r="M841" s="189"/>
      <c r="N841" s="189"/>
      <c r="O841" s="189"/>
      <c r="P841" s="189"/>
      <c r="Q841" s="189"/>
      <c r="R841" s="189"/>
      <c r="S841" s="189"/>
      <c r="T841" s="189"/>
      <c r="U841" s="189"/>
      <c r="V841" s="189"/>
      <c r="W841" s="189"/>
      <c r="X841" s="189"/>
      <c r="Y841" s="189"/>
      <c r="Z841" s="189"/>
    </row>
    <row r="842" spans="1:26" ht="14.25" customHeight="1">
      <c r="A842" s="189"/>
      <c r="B842" s="189"/>
      <c r="C842" s="189"/>
      <c r="D842" s="189"/>
      <c r="E842" s="189"/>
      <c r="F842" s="189"/>
      <c r="G842" s="189"/>
      <c r="H842" s="189"/>
      <c r="I842" s="189"/>
      <c r="J842" s="189"/>
      <c r="K842" s="189"/>
      <c r="L842" s="189"/>
      <c r="M842" s="189"/>
      <c r="N842" s="189"/>
      <c r="O842" s="189"/>
      <c r="P842" s="189"/>
      <c r="Q842" s="189"/>
      <c r="R842" s="189"/>
      <c r="S842" s="189"/>
      <c r="T842" s="189"/>
      <c r="U842" s="189"/>
      <c r="V842" s="189"/>
      <c r="W842" s="189"/>
      <c r="X842" s="189"/>
      <c r="Y842" s="189"/>
      <c r="Z842" s="189"/>
    </row>
    <row r="843" spans="1:26" ht="14.25" customHeight="1">
      <c r="A843" s="189"/>
      <c r="B843" s="189"/>
      <c r="C843" s="189"/>
      <c r="D843" s="189"/>
      <c r="E843" s="189"/>
      <c r="F843" s="189"/>
      <c r="G843" s="189"/>
      <c r="H843" s="189"/>
      <c r="I843" s="189"/>
      <c r="J843" s="189"/>
      <c r="K843" s="189"/>
      <c r="L843" s="189"/>
      <c r="M843" s="189"/>
      <c r="N843" s="189"/>
      <c r="O843" s="189"/>
      <c r="P843" s="189"/>
      <c r="Q843" s="189"/>
      <c r="R843" s="189"/>
      <c r="S843" s="189"/>
      <c r="T843" s="189"/>
      <c r="U843" s="189"/>
      <c r="V843" s="189"/>
      <c r="W843" s="189"/>
      <c r="X843" s="189"/>
      <c r="Y843" s="189"/>
      <c r="Z843" s="189"/>
    </row>
    <row r="844" spans="1:26" ht="14.25" customHeight="1">
      <c r="A844" s="189"/>
      <c r="B844" s="189"/>
      <c r="C844" s="189"/>
      <c r="D844" s="189"/>
      <c r="E844" s="189"/>
      <c r="F844" s="189"/>
      <c r="G844" s="189"/>
      <c r="H844" s="189"/>
      <c r="I844" s="189"/>
      <c r="J844" s="189"/>
      <c r="K844" s="189"/>
      <c r="L844" s="189"/>
      <c r="M844" s="189"/>
      <c r="N844" s="189"/>
      <c r="O844" s="189"/>
      <c r="P844" s="189"/>
      <c r="Q844" s="189"/>
      <c r="R844" s="189"/>
      <c r="S844" s="189"/>
      <c r="T844" s="189"/>
      <c r="U844" s="189"/>
      <c r="V844" s="189"/>
      <c r="W844" s="189"/>
      <c r="X844" s="189"/>
      <c r="Y844" s="189"/>
      <c r="Z844" s="189"/>
    </row>
    <row r="845" spans="1:26" ht="14.25" customHeight="1">
      <c r="A845" s="189"/>
      <c r="B845" s="189"/>
      <c r="C845" s="189"/>
      <c r="D845" s="189"/>
      <c r="E845" s="189"/>
      <c r="F845" s="189"/>
      <c r="G845" s="189"/>
      <c r="H845" s="189"/>
      <c r="I845" s="189"/>
      <c r="J845" s="189"/>
      <c r="K845" s="189"/>
      <c r="L845" s="189"/>
      <c r="M845" s="189"/>
      <c r="N845" s="189"/>
      <c r="O845" s="189"/>
      <c r="P845" s="189"/>
      <c r="Q845" s="189"/>
      <c r="R845" s="189"/>
      <c r="S845" s="189"/>
      <c r="T845" s="189"/>
      <c r="U845" s="189"/>
      <c r="V845" s="189"/>
      <c r="W845" s="189"/>
      <c r="X845" s="189"/>
      <c r="Y845" s="189"/>
      <c r="Z845" s="189"/>
    </row>
    <row r="846" spans="1:26" ht="14.25" customHeight="1">
      <c r="A846" s="189"/>
      <c r="B846" s="189"/>
      <c r="C846" s="189"/>
      <c r="D846" s="189"/>
      <c r="E846" s="189"/>
      <c r="F846" s="189"/>
      <c r="G846" s="189"/>
      <c r="H846" s="189"/>
      <c r="I846" s="189"/>
      <c r="J846" s="189"/>
      <c r="K846" s="189"/>
      <c r="L846" s="189"/>
      <c r="M846" s="189"/>
      <c r="N846" s="189"/>
      <c r="O846" s="189"/>
      <c r="P846" s="189"/>
      <c r="Q846" s="189"/>
      <c r="R846" s="189"/>
      <c r="S846" s="189"/>
      <c r="T846" s="189"/>
      <c r="U846" s="189"/>
      <c r="V846" s="189"/>
      <c r="W846" s="189"/>
      <c r="X846" s="189"/>
      <c r="Y846" s="189"/>
      <c r="Z846" s="189"/>
    </row>
    <row r="847" spans="1:26" ht="14.25" customHeight="1">
      <c r="A847" s="189"/>
      <c r="B847" s="189"/>
      <c r="C847" s="189"/>
      <c r="D847" s="189"/>
      <c r="E847" s="189"/>
      <c r="F847" s="189"/>
      <c r="G847" s="189"/>
      <c r="H847" s="189"/>
      <c r="I847" s="189"/>
      <c r="J847" s="189"/>
      <c r="K847" s="189"/>
      <c r="L847" s="189"/>
      <c r="M847" s="189"/>
      <c r="N847" s="189"/>
      <c r="O847" s="189"/>
      <c r="P847" s="189"/>
      <c r="Q847" s="189"/>
      <c r="R847" s="189"/>
      <c r="S847" s="189"/>
      <c r="T847" s="189"/>
      <c r="U847" s="189"/>
      <c r="V847" s="189"/>
      <c r="W847" s="189"/>
      <c r="X847" s="189"/>
      <c r="Y847" s="189"/>
      <c r="Z847" s="189"/>
    </row>
    <row r="848" spans="1:26" ht="14.25" customHeight="1">
      <c r="A848" s="189"/>
      <c r="B848" s="189"/>
      <c r="C848" s="189"/>
      <c r="D848" s="189"/>
      <c r="E848" s="189"/>
      <c r="F848" s="189"/>
      <c r="G848" s="189"/>
      <c r="H848" s="189"/>
      <c r="I848" s="189"/>
      <c r="J848" s="189"/>
      <c r="K848" s="189"/>
      <c r="L848" s="189"/>
      <c r="M848" s="189"/>
      <c r="N848" s="189"/>
      <c r="O848" s="189"/>
      <c r="P848" s="189"/>
      <c r="Q848" s="189"/>
      <c r="R848" s="189"/>
      <c r="S848" s="189"/>
      <c r="T848" s="189"/>
      <c r="U848" s="189"/>
      <c r="V848" s="189"/>
      <c r="W848" s="189"/>
      <c r="X848" s="189"/>
      <c r="Y848" s="189"/>
      <c r="Z848" s="189"/>
    </row>
    <row r="849" spans="1:26" ht="14.25" customHeight="1">
      <c r="A849" s="189"/>
      <c r="B849" s="189"/>
      <c r="C849" s="189"/>
      <c r="D849" s="189"/>
      <c r="E849" s="189"/>
      <c r="F849" s="189"/>
      <c r="G849" s="189"/>
      <c r="H849" s="189"/>
      <c r="I849" s="189"/>
      <c r="J849" s="189"/>
      <c r="K849" s="189"/>
      <c r="L849" s="189"/>
      <c r="M849" s="189"/>
      <c r="N849" s="189"/>
      <c r="O849" s="189"/>
      <c r="P849" s="189"/>
      <c r="Q849" s="189"/>
      <c r="R849" s="189"/>
      <c r="S849" s="189"/>
      <c r="T849" s="189"/>
      <c r="U849" s="189"/>
      <c r="V849" s="189"/>
      <c r="W849" s="189"/>
      <c r="X849" s="189"/>
      <c r="Y849" s="189"/>
      <c r="Z849" s="189"/>
    </row>
    <row r="850" spans="1:26" ht="14.25" customHeight="1">
      <c r="A850" s="189"/>
      <c r="B850" s="189"/>
      <c r="C850" s="189"/>
      <c r="D850" s="189"/>
      <c r="E850" s="189"/>
      <c r="F850" s="189"/>
      <c r="G850" s="189"/>
      <c r="H850" s="189"/>
      <c r="I850" s="189"/>
      <c r="J850" s="189"/>
      <c r="K850" s="189"/>
      <c r="L850" s="189"/>
      <c r="M850" s="189"/>
      <c r="N850" s="189"/>
      <c r="O850" s="189"/>
      <c r="P850" s="189"/>
      <c r="Q850" s="189"/>
      <c r="R850" s="189"/>
      <c r="S850" s="189"/>
      <c r="T850" s="189"/>
      <c r="U850" s="189"/>
      <c r="V850" s="189"/>
      <c r="W850" s="189"/>
      <c r="X850" s="189"/>
      <c r="Y850" s="189"/>
      <c r="Z850" s="189"/>
    </row>
    <row r="851" spans="1:26" ht="14.25" customHeight="1">
      <c r="A851" s="189"/>
      <c r="B851" s="189"/>
      <c r="C851" s="189"/>
      <c r="D851" s="189"/>
      <c r="E851" s="189"/>
      <c r="F851" s="189"/>
      <c r="G851" s="189"/>
      <c r="H851" s="189"/>
      <c r="I851" s="189"/>
      <c r="J851" s="189"/>
      <c r="K851" s="189"/>
      <c r="L851" s="189"/>
      <c r="M851" s="189"/>
      <c r="N851" s="189"/>
      <c r="O851" s="189"/>
      <c r="P851" s="189"/>
      <c r="Q851" s="189"/>
      <c r="R851" s="189"/>
      <c r="S851" s="189"/>
      <c r="T851" s="189"/>
      <c r="U851" s="189"/>
      <c r="V851" s="189"/>
      <c r="W851" s="189"/>
      <c r="X851" s="189"/>
      <c r="Y851" s="189"/>
      <c r="Z851" s="189"/>
    </row>
    <row r="852" spans="1:26" ht="14.25" customHeight="1">
      <c r="A852" s="189"/>
      <c r="B852" s="189"/>
      <c r="C852" s="189"/>
      <c r="D852" s="189"/>
      <c r="E852" s="189"/>
      <c r="F852" s="189"/>
      <c r="G852" s="189"/>
      <c r="H852" s="189"/>
      <c r="I852" s="189"/>
      <c r="J852" s="189"/>
      <c r="K852" s="189"/>
      <c r="L852" s="189"/>
      <c r="M852" s="189"/>
      <c r="N852" s="189"/>
      <c r="O852" s="189"/>
      <c r="P852" s="189"/>
      <c r="Q852" s="189"/>
      <c r="R852" s="189"/>
      <c r="S852" s="189"/>
      <c r="T852" s="189"/>
      <c r="U852" s="189"/>
      <c r="V852" s="189"/>
      <c r="W852" s="189"/>
      <c r="X852" s="189"/>
      <c r="Y852" s="189"/>
      <c r="Z852" s="189"/>
    </row>
    <row r="853" spans="1:26" ht="14.25" customHeight="1">
      <c r="A853" s="189"/>
      <c r="B853" s="189"/>
      <c r="C853" s="189"/>
      <c r="D853" s="189"/>
      <c r="E853" s="189"/>
      <c r="F853" s="189"/>
      <c r="G853" s="189"/>
      <c r="H853" s="189"/>
      <c r="I853" s="189"/>
      <c r="J853" s="189"/>
      <c r="K853" s="189"/>
      <c r="L853" s="189"/>
      <c r="M853" s="189"/>
      <c r="N853" s="189"/>
      <c r="O853" s="189"/>
      <c r="P853" s="189"/>
      <c r="Q853" s="189"/>
      <c r="R853" s="189"/>
      <c r="S853" s="189"/>
      <c r="T853" s="189"/>
      <c r="U853" s="189"/>
      <c r="V853" s="189"/>
      <c r="W853" s="189"/>
      <c r="X853" s="189"/>
      <c r="Y853" s="189"/>
      <c r="Z853" s="189"/>
    </row>
    <row r="854" spans="1:26" ht="14.25" customHeight="1">
      <c r="A854" s="189"/>
      <c r="B854" s="189"/>
      <c r="C854" s="189"/>
      <c r="D854" s="189"/>
      <c r="E854" s="189"/>
      <c r="F854" s="189"/>
      <c r="G854" s="189"/>
      <c r="H854" s="189"/>
      <c r="I854" s="189"/>
      <c r="J854" s="189"/>
      <c r="K854" s="189"/>
      <c r="L854" s="189"/>
      <c r="M854" s="189"/>
      <c r="N854" s="189"/>
      <c r="O854" s="189"/>
      <c r="P854" s="189"/>
      <c r="Q854" s="189"/>
      <c r="R854" s="189"/>
      <c r="S854" s="189"/>
      <c r="T854" s="189"/>
      <c r="U854" s="189"/>
      <c r="V854" s="189"/>
      <c r="W854" s="189"/>
      <c r="X854" s="189"/>
      <c r="Y854" s="189"/>
      <c r="Z854" s="189"/>
    </row>
    <row r="855" spans="1:26" ht="14.25" customHeight="1">
      <c r="A855" s="189"/>
      <c r="B855" s="189"/>
      <c r="C855" s="189"/>
      <c r="D855" s="189"/>
      <c r="E855" s="189"/>
      <c r="F855" s="189"/>
      <c r="G855" s="189"/>
      <c r="H855" s="189"/>
      <c r="I855" s="189"/>
      <c r="J855" s="189"/>
      <c r="K855" s="189"/>
      <c r="L855" s="189"/>
      <c r="M855" s="189"/>
      <c r="N855" s="189"/>
      <c r="O855" s="189"/>
      <c r="P855" s="189"/>
      <c r="Q855" s="189"/>
      <c r="R855" s="189"/>
      <c r="S855" s="189"/>
      <c r="T855" s="189"/>
      <c r="U855" s="189"/>
      <c r="V855" s="189"/>
      <c r="W855" s="189"/>
      <c r="X855" s="189"/>
      <c r="Y855" s="189"/>
      <c r="Z855" s="189"/>
    </row>
    <row r="856" spans="1:26" ht="14.25" customHeight="1">
      <c r="A856" s="189"/>
      <c r="B856" s="189"/>
      <c r="C856" s="189"/>
      <c r="D856" s="189"/>
      <c r="E856" s="189"/>
      <c r="F856" s="189"/>
      <c r="G856" s="189"/>
      <c r="H856" s="189"/>
      <c r="I856" s="189"/>
      <c r="J856" s="189"/>
      <c r="K856" s="189"/>
      <c r="L856" s="189"/>
      <c r="M856" s="189"/>
      <c r="N856" s="189"/>
      <c r="O856" s="189"/>
      <c r="P856" s="189"/>
      <c r="Q856" s="189"/>
      <c r="R856" s="189"/>
      <c r="S856" s="189"/>
      <c r="T856" s="189"/>
      <c r="U856" s="189"/>
      <c r="V856" s="189"/>
      <c r="W856" s="189"/>
      <c r="X856" s="189"/>
      <c r="Y856" s="189"/>
      <c r="Z856" s="189"/>
    </row>
    <row r="857" spans="1:26" ht="14.25" customHeight="1">
      <c r="A857" s="189"/>
      <c r="B857" s="189"/>
      <c r="C857" s="189"/>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9"/>
      <c r="Z857" s="189"/>
    </row>
    <row r="858" spans="1:26" ht="14.25" customHeight="1">
      <c r="A858" s="189"/>
      <c r="B858" s="189"/>
      <c r="C858" s="189"/>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9"/>
      <c r="Z858" s="189"/>
    </row>
    <row r="859" spans="1:26" ht="14.25" customHeight="1">
      <c r="A859" s="189"/>
      <c r="B859" s="189"/>
      <c r="C859" s="189"/>
      <c r="D859" s="189"/>
      <c r="E859" s="189"/>
      <c r="F859" s="189"/>
      <c r="G859" s="189"/>
      <c r="H859" s="189"/>
      <c r="I859" s="189"/>
      <c r="J859" s="189"/>
      <c r="K859" s="189"/>
      <c r="L859" s="189"/>
      <c r="M859" s="189"/>
      <c r="N859" s="189"/>
      <c r="O859" s="189"/>
      <c r="P859" s="189"/>
      <c r="Q859" s="189"/>
      <c r="R859" s="189"/>
      <c r="S859" s="189"/>
      <c r="T859" s="189"/>
      <c r="U859" s="189"/>
      <c r="V859" s="189"/>
      <c r="W859" s="189"/>
      <c r="X859" s="189"/>
      <c r="Y859" s="189"/>
      <c r="Z859" s="189"/>
    </row>
    <row r="860" spans="1:26" ht="14.25" customHeight="1">
      <c r="A860" s="189"/>
      <c r="B860" s="189"/>
      <c r="C860" s="189"/>
      <c r="D860" s="189"/>
      <c r="E860" s="189"/>
      <c r="F860" s="189"/>
      <c r="G860" s="189"/>
      <c r="H860" s="189"/>
      <c r="I860" s="189"/>
      <c r="J860" s="189"/>
      <c r="K860" s="189"/>
      <c r="L860" s="189"/>
      <c r="M860" s="189"/>
      <c r="N860" s="189"/>
      <c r="O860" s="189"/>
      <c r="P860" s="189"/>
      <c r="Q860" s="189"/>
      <c r="R860" s="189"/>
      <c r="S860" s="189"/>
      <c r="T860" s="189"/>
      <c r="U860" s="189"/>
      <c r="V860" s="189"/>
      <c r="W860" s="189"/>
      <c r="X860" s="189"/>
      <c r="Y860" s="189"/>
      <c r="Z860" s="189"/>
    </row>
    <row r="861" spans="1:26" ht="14.25" customHeight="1">
      <c r="A861" s="189"/>
      <c r="B861" s="189"/>
      <c r="C861" s="189"/>
      <c r="D861" s="189"/>
      <c r="E861" s="189"/>
      <c r="F861" s="189"/>
      <c r="G861" s="189"/>
      <c r="H861" s="189"/>
      <c r="I861" s="189"/>
      <c r="J861" s="189"/>
      <c r="K861" s="189"/>
      <c r="L861" s="189"/>
      <c r="M861" s="189"/>
      <c r="N861" s="189"/>
      <c r="O861" s="189"/>
      <c r="P861" s="189"/>
      <c r="Q861" s="189"/>
      <c r="R861" s="189"/>
      <c r="S861" s="189"/>
      <c r="T861" s="189"/>
      <c r="U861" s="189"/>
      <c r="V861" s="189"/>
      <c r="W861" s="189"/>
      <c r="X861" s="189"/>
      <c r="Y861" s="189"/>
      <c r="Z861" s="189"/>
    </row>
    <row r="862" spans="1:26" ht="14.25" customHeight="1">
      <c r="A862" s="189"/>
      <c r="B862" s="189"/>
      <c r="C862" s="189"/>
      <c r="D862" s="189"/>
      <c r="E862" s="189"/>
      <c r="F862" s="189"/>
      <c r="G862" s="189"/>
      <c r="H862" s="189"/>
      <c r="I862" s="189"/>
      <c r="J862" s="189"/>
      <c r="K862" s="189"/>
      <c r="L862" s="189"/>
      <c r="M862" s="189"/>
      <c r="N862" s="189"/>
      <c r="O862" s="189"/>
      <c r="P862" s="189"/>
      <c r="Q862" s="189"/>
      <c r="R862" s="189"/>
      <c r="S862" s="189"/>
      <c r="T862" s="189"/>
      <c r="U862" s="189"/>
      <c r="V862" s="189"/>
      <c r="W862" s="189"/>
      <c r="X862" s="189"/>
      <c r="Y862" s="189"/>
      <c r="Z862" s="189"/>
    </row>
    <row r="863" spans="1:26" ht="14.25" customHeight="1">
      <c r="A863" s="189"/>
      <c r="B863" s="189"/>
      <c r="C863" s="189"/>
      <c r="D863" s="189"/>
      <c r="E863" s="189"/>
      <c r="F863" s="189"/>
      <c r="G863" s="189"/>
      <c r="H863" s="189"/>
      <c r="I863" s="189"/>
      <c r="J863" s="189"/>
      <c r="K863" s="189"/>
      <c r="L863" s="189"/>
      <c r="M863" s="189"/>
      <c r="N863" s="189"/>
      <c r="O863" s="189"/>
      <c r="P863" s="189"/>
      <c r="Q863" s="189"/>
      <c r="R863" s="189"/>
      <c r="S863" s="189"/>
      <c r="T863" s="189"/>
      <c r="U863" s="189"/>
      <c r="V863" s="189"/>
      <c r="W863" s="189"/>
      <c r="X863" s="189"/>
      <c r="Y863" s="189"/>
      <c r="Z863" s="189"/>
    </row>
    <row r="864" spans="1:26" ht="14.25" customHeight="1">
      <c r="A864" s="189"/>
      <c r="B864" s="189"/>
      <c r="C864" s="189"/>
      <c r="D864" s="189"/>
      <c r="E864" s="189"/>
      <c r="F864" s="189"/>
      <c r="G864" s="189"/>
      <c r="H864" s="189"/>
      <c r="I864" s="189"/>
      <c r="J864" s="189"/>
      <c r="K864" s="189"/>
      <c r="L864" s="189"/>
      <c r="M864" s="189"/>
      <c r="N864" s="189"/>
      <c r="O864" s="189"/>
      <c r="P864" s="189"/>
      <c r="Q864" s="189"/>
      <c r="R864" s="189"/>
      <c r="S864" s="189"/>
      <c r="T864" s="189"/>
      <c r="U864" s="189"/>
      <c r="V864" s="189"/>
      <c r="W864" s="189"/>
      <c r="X864" s="189"/>
      <c r="Y864" s="189"/>
      <c r="Z864" s="189"/>
    </row>
    <row r="865" spans="1:26" ht="14.25" customHeight="1">
      <c r="A865" s="189"/>
      <c r="B865" s="189"/>
      <c r="C865" s="189"/>
      <c r="D865" s="189"/>
      <c r="E865" s="189"/>
      <c r="F865" s="189"/>
      <c r="G865" s="189"/>
      <c r="H865" s="189"/>
      <c r="I865" s="189"/>
      <c r="J865" s="189"/>
      <c r="K865" s="189"/>
      <c r="L865" s="189"/>
      <c r="M865" s="189"/>
      <c r="N865" s="189"/>
      <c r="O865" s="189"/>
      <c r="P865" s="189"/>
      <c r="Q865" s="189"/>
      <c r="R865" s="189"/>
      <c r="S865" s="189"/>
      <c r="T865" s="189"/>
      <c r="U865" s="189"/>
      <c r="V865" s="189"/>
      <c r="W865" s="189"/>
      <c r="X865" s="189"/>
      <c r="Y865" s="189"/>
      <c r="Z865" s="189"/>
    </row>
    <row r="866" spans="1:26" ht="14.25" customHeight="1">
      <c r="A866" s="189"/>
      <c r="B866" s="189"/>
      <c r="C866" s="189"/>
      <c r="D866" s="189"/>
      <c r="E866" s="189"/>
      <c r="F866" s="189"/>
      <c r="G866" s="189"/>
      <c r="H866" s="189"/>
      <c r="I866" s="189"/>
      <c r="J866" s="189"/>
      <c r="K866" s="189"/>
      <c r="L866" s="189"/>
      <c r="M866" s="189"/>
      <c r="N866" s="189"/>
      <c r="O866" s="189"/>
      <c r="P866" s="189"/>
      <c r="Q866" s="189"/>
      <c r="R866" s="189"/>
      <c r="S866" s="189"/>
      <c r="T866" s="189"/>
      <c r="U866" s="189"/>
      <c r="V866" s="189"/>
      <c r="W866" s="189"/>
      <c r="X866" s="189"/>
      <c r="Y866" s="189"/>
      <c r="Z866" s="189"/>
    </row>
    <row r="867" spans="1:26" ht="14.25" customHeight="1">
      <c r="A867" s="189"/>
      <c r="B867" s="189"/>
      <c r="C867" s="189"/>
      <c r="D867" s="189"/>
      <c r="E867" s="189"/>
      <c r="F867" s="189"/>
      <c r="G867" s="189"/>
      <c r="H867" s="189"/>
      <c r="I867" s="189"/>
      <c r="J867" s="189"/>
      <c r="K867" s="189"/>
      <c r="L867" s="189"/>
      <c r="M867" s="189"/>
      <c r="N867" s="189"/>
      <c r="O867" s="189"/>
      <c r="P867" s="189"/>
      <c r="Q867" s="189"/>
      <c r="R867" s="189"/>
      <c r="S867" s="189"/>
      <c r="T867" s="189"/>
      <c r="U867" s="189"/>
      <c r="V867" s="189"/>
      <c r="W867" s="189"/>
      <c r="X867" s="189"/>
      <c r="Y867" s="189"/>
      <c r="Z867" s="189"/>
    </row>
    <row r="868" spans="1:26" ht="14.25" customHeight="1">
      <c r="A868" s="189"/>
      <c r="B868" s="189"/>
      <c r="C868" s="189"/>
      <c r="D868" s="189"/>
      <c r="E868" s="189"/>
      <c r="F868" s="189"/>
      <c r="G868" s="189"/>
      <c r="H868" s="189"/>
      <c r="I868" s="189"/>
      <c r="J868" s="189"/>
      <c r="K868" s="189"/>
      <c r="L868" s="189"/>
      <c r="M868" s="189"/>
      <c r="N868" s="189"/>
      <c r="O868" s="189"/>
      <c r="P868" s="189"/>
      <c r="Q868" s="189"/>
      <c r="R868" s="189"/>
      <c r="S868" s="189"/>
      <c r="T868" s="189"/>
      <c r="U868" s="189"/>
      <c r="V868" s="189"/>
      <c r="W868" s="189"/>
      <c r="X868" s="189"/>
      <c r="Y868" s="189"/>
      <c r="Z868" s="189"/>
    </row>
    <row r="869" spans="1:26" ht="14.25" customHeight="1">
      <c r="A869" s="189"/>
      <c r="B869" s="189"/>
      <c r="C869" s="189"/>
      <c r="D869" s="189"/>
      <c r="E869" s="189"/>
      <c r="F869" s="189"/>
      <c r="G869" s="189"/>
      <c r="H869" s="189"/>
      <c r="I869" s="189"/>
      <c r="J869" s="189"/>
      <c r="K869" s="189"/>
      <c r="L869" s="189"/>
      <c r="M869" s="189"/>
      <c r="N869" s="189"/>
      <c r="O869" s="189"/>
      <c r="P869" s="189"/>
      <c r="Q869" s="189"/>
      <c r="R869" s="189"/>
      <c r="S869" s="189"/>
      <c r="T869" s="189"/>
      <c r="U869" s="189"/>
      <c r="V869" s="189"/>
      <c r="W869" s="189"/>
      <c r="X869" s="189"/>
      <c r="Y869" s="189"/>
      <c r="Z869" s="189"/>
    </row>
    <row r="870" spans="1:26" ht="14.25" customHeight="1">
      <c r="A870" s="189"/>
      <c r="B870" s="189"/>
      <c r="C870" s="189"/>
      <c r="D870" s="189"/>
      <c r="E870" s="189"/>
      <c r="F870" s="189"/>
      <c r="G870" s="189"/>
      <c r="H870" s="189"/>
      <c r="I870" s="189"/>
      <c r="J870" s="189"/>
      <c r="K870" s="189"/>
      <c r="L870" s="189"/>
      <c r="M870" s="189"/>
      <c r="N870" s="189"/>
      <c r="O870" s="189"/>
      <c r="P870" s="189"/>
      <c r="Q870" s="189"/>
      <c r="R870" s="189"/>
      <c r="S870" s="189"/>
      <c r="T870" s="189"/>
      <c r="U870" s="189"/>
      <c r="V870" s="189"/>
      <c r="W870" s="189"/>
      <c r="X870" s="189"/>
      <c r="Y870" s="189"/>
      <c r="Z870" s="189"/>
    </row>
    <row r="871" spans="1:26" ht="14.25" customHeight="1">
      <c r="A871" s="189"/>
      <c r="B871" s="189"/>
      <c r="C871" s="189"/>
      <c r="D871" s="189"/>
      <c r="E871" s="189"/>
      <c r="F871" s="189"/>
      <c r="G871" s="189"/>
      <c r="H871" s="189"/>
      <c r="I871" s="189"/>
      <c r="J871" s="189"/>
      <c r="K871" s="189"/>
      <c r="L871" s="189"/>
      <c r="M871" s="189"/>
      <c r="N871" s="189"/>
      <c r="O871" s="189"/>
      <c r="P871" s="189"/>
      <c r="Q871" s="189"/>
      <c r="R871" s="189"/>
      <c r="S871" s="189"/>
      <c r="T871" s="189"/>
      <c r="U871" s="189"/>
      <c r="V871" s="189"/>
      <c r="W871" s="189"/>
      <c r="X871" s="189"/>
      <c r="Y871" s="189"/>
      <c r="Z871" s="189"/>
    </row>
    <row r="872" spans="1:26" ht="14.25" customHeight="1">
      <c r="A872" s="189"/>
      <c r="B872" s="189"/>
      <c r="C872" s="189"/>
      <c r="D872" s="189"/>
      <c r="E872" s="189"/>
      <c r="F872" s="189"/>
      <c r="G872" s="189"/>
      <c r="H872" s="189"/>
      <c r="I872" s="189"/>
      <c r="J872" s="189"/>
      <c r="K872" s="189"/>
      <c r="L872" s="189"/>
      <c r="M872" s="189"/>
      <c r="N872" s="189"/>
      <c r="O872" s="189"/>
      <c r="P872" s="189"/>
      <c r="Q872" s="189"/>
      <c r="R872" s="189"/>
      <c r="S872" s="189"/>
      <c r="T872" s="189"/>
      <c r="U872" s="189"/>
      <c r="V872" s="189"/>
      <c r="W872" s="189"/>
      <c r="X872" s="189"/>
      <c r="Y872" s="189"/>
      <c r="Z872" s="189"/>
    </row>
    <row r="873" spans="1:26" ht="14.25" customHeight="1">
      <c r="A873" s="189"/>
      <c r="B873" s="189"/>
      <c r="C873" s="189"/>
      <c r="D873" s="189"/>
      <c r="E873" s="189"/>
      <c r="F873" s="189"/>
      <c r="G873" s="189"/>
      <c r="H873" s="189"/>
      <c r="I873" s="189"/>
      <c r="J873" s="189"/>
      <c r="K873" s="189"/>
      <c r="L873" s="189"/>
      <c r="M873" s="189"/>
      <c r="N873" s="189"/>
      <c r="O873" s="189"/>
      <c r="P873" s="189"/>
      <c r="Q873" s="189"/>
      <c r="R873" s="189"/>
      <c r="S873" s="189"/>
      <c r="T873" s="189"/>
      <c r="U873" s="189"/>
      <c r="V873" s="189"/>
      <c r="W873" s="189"/>
      <c r="X873" s="189"/>
      <c r="Y873" s="189"/>
      <c r="Z873" s="189"/>
    </row>
    <row r="874" spans="1:26" ht="14.25" customHeight="1">
      <c r="A874" s="189"/>
      <c r="B874" s="189"/>
      <c r="C874" s="189"/>
      <c r="D874" s="189"/>
      <c r="E874" s="189"/>
      <c r="F874" s="189"/>
      <c r="G874" s="189"/>
      <c r="H874" s="189"/>
      <c r="I874" s="189"/>
      <c r="J874" s="189"/>
      <c r="K874" s="189"/>
      <c r="L874" s="189"/>
      <c r="M874" s="189"/>
      <c r="N874" s="189"/>
      <c r="O874" s="189"/>
      <c r="P874" s="189"/>
      <c r="Q874" s="189"/>
      <c r="R874" s="189"/>
      <c r="S874" s="189"/>
      <c r="T874" s="189"/>
      <c r="U874" s="189"/>
      <c r="V874" s="189"/>
      <c r="W874" s="189"/>
      <c r="X874" s="189"/>
      <c r="Y874" s="189"/>
      <c r="Z874" s="189"/>
    </row>
    <row r="875" spans="1:26" ht="14.25" customHeight="1">
      <c r="A875" s="189"/>
      <c r="B875" s="189"/>
      <c r="C875" s="189"/>
      <c r="D875" s="189"/>
      <c r="E875" s="189"/>
      <c r="F875" s="189"/>
      <c r="G875" s="189"/>
      <c r="H875" s="189"/>
      <c r="I875" s="189"/>
      <c r="J875" s="189"/>
      <c r="K875" s="189"/>
      <c r="L875" s="189"/>
      <c r="M875" s="189"/>
      <c r="N875" s="189"/>
      <c r="O875" s="189"/>
      <c r="P875" s="189"/>
      <c r="Q875" s="189"/>
      <c r="R875" s="189"/>
      <c r="S875" s="189"/>
      <c r="T875" s="189"/>
      <c r="U875" s="189"/>
      <c r="V875" s="189"/>
      <c r="W875" s="189"/>
      <c r="X875" s="189"/>
      <c r="Y875" s="189"/>
      <c r="Z875" s="189"/>
    </row>
    <row r="876" spans="1:26" ht="14.25" customHeight="1">
      <c r="A876" s="189"/>
      <c r="B876" s="189"/>
      <c r="C876" s="189"/>
      <c r="D876" s="189"/>
      <c r="E876" s="189"/>
      <c r="F876" s="189"/>
      <c r="G876" s="189"/>
      <c r="H876" s="189"/>
      <c r="I876" s="189"/>
      <c r="J876" s="189"/>
      <c r="K876" s="189"/>
      <c r="L876" s="189"/>
      <c r="M876" s="189"/>
      <c r="N876" s="189"/>
      <c r="O876" s="189"/>
      <c r="P876" s="189"/>
      <c r="Q876" s="189"/>
      <c r="R876" s="189"/>
      <c r="S876" s="189"/>
      <c r="T876" s="189"/>
      <c r="U876" s="189"/>
      <c r="V876" s="189"/>
      <c r="W876" s="189"/>
      <c r="X876" s="189"/>
      <c r="Y876" s="189"/>
      <c r="Z876" s="189"/>
    </row>
    <row r="877" spans="1:26" ht="14.25" customHeight="1">
      <c r="A877" s="189"/>
      <c r="B877" s="189"/>
      <c r="C877" s="189"/>
      <c r="D877" s="189"/>
      <c r="E877" s="189"/>
      <c r="F877" s="189"/>
      <c r="G877" s="189"/>
      <c r="H877" s="189"/>
      <c r="I877" s="189"/>
      <c r="J877" s="189"/>
      <c r="K877" s="189"/>
      <c r="L877" s="189"/>
      <c r="M877" s="189"/>
      <c r="N877" s="189"/>
      <c r="O877" s="189"/>
      <c r="P877" s="189"/>
      <c r="Q877" s="189"/>
      <c r="R877" s="189"/>
      <c r="S877" s="189"/>
      <c r="T877" s="189"/>
      <c r="U877" s="189"/>
      <c r="V877" s="189"/>
      <c r="W877" s="189"/>
      <c r="X877" s="189"/>
      <c r="Y877" s="189"/>
      <c r="Z877" s="189"/>
    </row>
    <row r="878" spans="1:26" ht="14.25" customHeight="1">
      <c r="A878" s="189"/>
      <c r="B878" s="189"/>
      <c r="C878" s="189"/>
      <c r="D878" s="189"/>
      <c r="E878" s="189"/>
      <c r="F878" s="189"/>
      <c r="G878" s="189"/>
      <c r="H878" s="189"/>
      <c r="I878" s="189"/>
      <c r="J878" s="189"/>
      <c r="K878" s="189"/>
      <c r="L878" s="189"/>
      <c r="M878" s="189"/>
      <c r="N878" s="189"/>
      <c r="O878" s="189"/>
      <c r="P878" s="189"/>
      <c r="Q878" s="189"/>
      <c r="R878" s="189"/>
      <c r="S878" s="189"/>
      <c r="T878" s="189"/>
      <c r="U878" s="189"/>
      <c r="V878" s="189"/>
      <c r="W878" s="189"/>
      <c r="X878" s="189"/>
      <c r="Y878" s="189"/>
      <c r="Z878" s="189"/>
    </row>
    <row r="879" spans="1:26" ht="14.25" customHeight="1">
      <c r="A879" s="189"/>
      <c r="B879" s="189"/>
      <c r="C879" s="189"/>
      <c r="D879" s="189"/>
      <c r="E879" s="189"/>
      <c r="F879" s="189"/>
      <c r="G879" s="189"/>
      <c r="H879" s="189"/>
      <c r="I879" s="189"/>
      <c r="J879" s="189"/>
      <c r="K879" s="189"/>
      <c r="L879" s="189"/>
      <c r="M879" s="189"/>
      <c r="N879" s="189"/>
      <c r="O879" s="189"/>
      <c r="P879" s="189"/>
      <c r="Q879" s="189"/>
      <c r="R879" s="189"/>
      <c r="S879" s="189"/>
      <c r="T879" s="189"/>
      <c r="U879" s="189"/>
      <c r="V879" s="189"/>
      <c r="W879" s="189"/>
      <c r="X879" s="189"/>
      <c r="Y879" s="189"/>
      <c r="Z879" s="189"/>
    </row>
    <row r="880" spans="1:26" ht="14.25" customHeight="1">
      <c r="A880" s="189"/>
      <c r="B880" s="189"/>
      <c r="C880" s="189"/>
      <c r="D880" s="189"/>
      <c r="E880" s="189"/>
      <c r="F880" s="189"/>
      <c r="G880" s="189"/>
      <c r="H880" s="189"/>
      <c r="I880" s="189"/>
      <c r="J880" s="189"/>
      <c r="K880" s="189"/>
      <c r="L880" s="189"/>
      <c r="M880" s="189"/>
      <c r="N880" s="189"/>
      <c r="O880" s="189"/>
      <c r="P880" s="189"/>
      <c r="Q880" s="189"/>
      <c r="R880" s="189"/>
      <c r="S880" s="189"/>
      <c r="T880" s="189"/>
      <c r="U880" s="189"/>
      <c r="V880" s="189"/>
      <c r="W880" s="189"/>
      <c r="X880" s="189"/>
      <c r="Y880" s="189"/>
      <c r="Z880" s="189"/>
    </row>
    <row r="881" spans="1:26" ht="14.25" customHeight="1">
      <c r="A881" s="189"/>
      <c r="B881" s="189"/>
      <c r="C881" s="189"/>
      <c r="D881" s="189"/>
      <c r="E881" s="189"/>
      <c r="F881" s="189"/>
      <c r="G881" s="189"/>
      <c r="H881" s="189"/>
      <c r="I881" s="189"/>
      <c r="J881" s="189"/>
      <c r="K881" s="189"/>
      <c r="L881" s="189"/>
      <c r="M881" s="189"/>
      <c r="N881" s="189"/>
      <c r="O881" s="189"/>
      <c r="P881" s="189"/>
      <c r="Q881" s="189"/>
      <c r="R881" s="189"/>
      <c r="S881" s="189"/>
      <c r="T881" s="189"/>
      <c r="U881" s="189"/>
      <c r="V881" s="189"/>
      <c r="W881" s="189"/>
      <c r="X881" s="189"/>
      <c r="Y881" s="189"/>
      <c r="Z881" s="189"/>
    </row>
    <row r="882" spans="1:26" ht="14.25" customHeight="1">
      <c r="A882" s="189"/>
      <c r="B882" s="189"/>
      <c r="C882" s="189"/>
      <c r="D882" s="189"/>
      <c r="E882" s="189"/>
      <c r="F882" s="189"/>
      <c r="G882" s="189"/>
      <c r="H882" s="189"/>
      <c r="I882" s="189"/>
      <c r="J882" s="189"/>
      <c r="K882" s="189"/>
      <c r="L882" s="189"/>
      <c r="M882" s="189"/>
      <c r="N882" s="189"/>
      <c r="O882" s="189"/>
      <c r="P882" s="189"/>
      <c r="Q882" s="189"/>
      <c r="R882" s="189"/>
      <c r="S882" s="189"/>
      <c r="T882" s="189"/>
      <c r="U882" s="189"/>
      <c r="V882" s="189"/>
      <c r="W882" s="189"/>
      <c r="X882" s="189"/>
      <c r="Y882" s="189"/>
      <c r="Z882" s="189"/>
    </row>
    <row r="883" spans="1:26" ht="14.25" customHeight="1">
      <c r="A883" s="189"/>
      <c r="B883" s="189"/>
      <c r="C883" s="189"/>
      <c r="D883" s="189"/>
      <c r="E883" s="189"/>
      <c r="F883" s="189"/>
      <c r="G883" s="189"/>
      <c r="H883" s="189"/>
      <c r="I883" s="189"/>
      <c r="J883" s="189"/>
      <c r="K883" s="189"/>
      <c r="L883" s="189"/>
      <c r="M883" s="189"/>
      <c r="N883" s="189"/>
      <c r="O883" s="189"/>
      <c r="P883" s="189"/>
      <c r="Q883" s="189"/>
      <c r="R883" s="189"/>
      <c r="S883" s="189"/>
      <c r="T883" s="189"/>
      <c r="U883" s="189"/>
      <c r="V883" s="189"/>
      <c r="W883" s="189"/>
      <c r="X883" s="189"/>
      <c r="Y883" s="189"/>
      <c r="Z883" s="189"/>
    </row>
    <row r="884" spans="1:26" ht="14.25" customHeight="1">
      <c r="A884" s="189"/>
      <c r="B884" s="189"/>
      <c r="C884" s="189"/>
      <c r="D884" s="189"/>
      <c r="E884" s="189"/>
      <c r="F884" s="189"/>
      <c r="G884" s="189"/>
      <c r="H884" s="189"/>
      <c r="I884" s="189"/>
      <c r="J884" s="189"/>
      <c r="K884" s="189"/>
      <c r="L884" s="189"/>
      <c r="M884" s="189"/>
      <c r="N884" s="189"/>
      <c r="O884" s="189"/>
      <c r="P884" s="189"/>
      <c r="Q884" s="189"/>
      <c r="R884" s="189"/>
      <c r="S884" s="189"/>
      <c r="T884" s="189"/>
      <c r="U884" s="189"/>
      <c r="V884" s="189"/>
      <c r="W884" s="189"/>
      <c r="X884" s="189"/>
      <c r="Y884" s="189"/>
      <c r="Z884" s="189"/>
    </row>
    <row r="885" spans="1:26" ht="14.25" customHeight="1">
      <c r="A885" s="189"/>
      <c r="B885" s="189"/>
      <c r="C885" s="189"/>
      <c r="D885" s="189"/>
      <c r="E885" s="189"/>
      <c r="F885" s="189"/>
      <c r="G885" s="189"/>
      <c r="H885" s="189"/>
      <c r="I885" s="189"/>
      <c r="J885" s="189"/>
      <c r="K885" s="189"/>
      <c r="L885" s="189"/>
      <c r="M885" s="189"/>
      <c r="N885" s="189"/>
      <c r="O885" s="189"/>
      <c r="P885" s="189"/>
      <c r="Q885" s="189"/>
      <c r="R885" s="189"/>
      <c r="S885" s="189"/>
      <c r="T885" s="189"/>
      <c r="U885" s="189"/>
      <c r="V885" s="189"/>
      <c r="W885" s="189"/>
      <c r="X885" s="189"/>
      <c r="Y885" s="189"/>
      <c r="Z885" s="189"/>
    </row>
    <row r="886" spans="1:26" ht="14.25" customHeight="1">
      <c r="A886" s="189"/>
      <c r="B886" s="189"/>
      <c r="C886" s="189"/>
      <c r="D886" s="189"/>
      <c r="E886" s="189"/>
      <c r="F886" s="189"/>
      <c r="G886" s="189"/>
      <c r="H886" s="189"/>
      <c r="I886" s="189"/>
      <c r="J886" s="189"/>
      <c r="K886" s="189"/>
      <c r="L886" s="189"/>
      <c r="M886" s="189"/>
      <c r="N886" s="189"/>
      <c r="O886" s="189"/>
      <c r="P886" s="189"/>
      <c r="Q886" s="189"/>
      <c r="R886" s="189"/>
      <c r="S886" s="189"/>
      <c r="T886" s="189"/>
      <c r="U886" s="189"/>
      <c r="V886" s="189"/>
      <c r="W886" s="189"/>
      <c r="X886" s="189"/>
      <c r="Y886" s="189"/>
      <c r="Z886" s="189"/>
    </row>
    <row r="887" spans="1:26" ht="14.25" customHeight="1">
      <c r="A887" s="189"/>
      <c r="B887" s="189"/>
      <c r="C887" s="189"/>
      <c r="D887" s="189"/>
      <c r="E887" s="189"/>
      <c r="F887" s="189"/>
      <c r="G887" s="189"/>
      <c r="H887" s="189"/>
      <c r="I887" s="189"/>
      <c r="J887" s="189"/>
      <c r="K887" s="189"/>
      <c r="L887" s="189"/>
      <c r="M887" s="189"/>
      <c r="N887" s="189"/>
      <c r="O887" s="189"/>
      <c r="P887" s="189"/>
      <c r="Q887" s="189"/>
      <c r="R887" s="189"/>
      <c r="S887" s="189"/>
      <c r="T887" s="189"/>
      <c r="U887" s="189"/>
      <c r="V887" s="189"/>
      <c r="W887" s="189"/>
      <c r="X887" s="189"/>
      <c r="Y887" s="189"/>
      <c r="Z887" s="189"/>
    </row>
    <row r="888" spans="1:26" ht="14.25" customHeight="1">
      <c r="A888" s="189"/>
      <c r="B888" s="189"/>
      <c r="C888" s="189"/>
      <c r="D888" s="189"/>
      <c r="E888" s="189"/>
      <c r="F888" s="189"/>
      <c r="G888" s="189"/>
      <c r="H888" s="189"/>
      <c r="I888" s="189"/>
      <c r="J888" s="189"/>
      <c r="K888" s="189"/>
      <c r="L888" s="189"/>
      <c r="M888" s="189"/>
      <c r="N888" s="189"/>
      <c r="O888" s="189"/>
      <c r="P888" s="189"/>
      <c r="Q888" s="189"/>
      <c r="R888" s="189"/>
      <c r="S888" s="189"/>
      <c r="T888" s="189"/>
      <c r="U888" s="189"/>
      <c r="V888" s="189"/>
      <c r="W888" s="189"/>
      <c r="X888" s="189"/>
      <c r="Y888" s="189"/>
      <c r="Z888" s="189"/>
    </row>
    <row r="889" spans="1:26" ht="14.25" customHeight="1">
      <c r="A889" s="189"/>
      <c r="B889" s="189"/>
      <c r="C889" s="189"/>
      <c r="D889" s="189"/>
      <c r="E889" s="189"/>
      <c r="F889" s="189"/>
      <c r="G889" s="189"/>
      <c r="H889" s="189"/>
      <c r="I889" s="189"/>
      <c r="J889" s="189"/>
      <c r="K889" s="189"/>
      <c r="L889" s="189"/>
      <c r="M889" s="189"/>
      <c r="N889" s="189"/>
      <c r="O889" s="189"/>
      <c r="P889" s="189"/>
      <c r="Q889" s="189"/>
      <c r="R889" s="189"/>
      <c r="S889" s="189"/>
      <c r="T889" s="189"/>
      <c r="U889" s="189"/>
      <c r="V889" s="189"/>
      <c r="W889" s="189"/>
      <c r="X889" s="189"/>
      <c r="Y889" s="189"/>
      <c r="Z889" s="189"/>
    </row>
    <row r="890" spans="1:26" ht="14.25" customHeight="1">
      <c r="A890" s="189"/>
      <c r="B890" s="189"/>
      <c r="C890" s="189"/>
      <c r="D890" s="189"/>
      <c r="E890" s="189"/>
      <c r="F890" s="189"/>
      <c r="G890" s="189"/>
      <c r="H890" s="189"/>
      <c r="I890" s="189"/>
      <c r="J890" s="189"/>
      <c r="K890" s="189"/>
      <c r="L890" s="189"/>
      <c r="M890" s="189"/>
      <c r="N890" s="189"/>
      <c r="O890" s="189"/>
      <c r="P890" s="189"/>
      <c r="Q890" s="189"/>
      <c r="R890" s="189"/>
      <c r="S890" s="189"/>
      <c r="T890" s="189"/>
      <c r="U890" s="189"/>
      <c r="V890" s="189"/>
      <c r="W890" s="189"/>
      <c r="X890" s="189"/>
      <c r="Y890" s="189"/>
      <c r="Z890" s="189"/>
    </row>
    <row r="891" spans="1:26" ht="14.25" customHeight="1">
      <c r="A891" s="189"/>
      <c r="B891" s="189"/>
      <c r="C891" s="189"/>
      <c r="D891" s="189"/>
      <c r="E891" s="189"/>
      <c r="F891" s="189"/>
      <c r="G891" s="189"/>
      <c r="H891" s="189"/>
      <c r="I891" s="189"/>
      <c r="J891" s="189"/>
      <c r="K891" s="189"/>
      <c r="L891" s="189"/>
      <c r="M891" s="189"/>
      <c r="N891" s="189"/>
      <c r="O891" s="189"/>
      <c r="P891" s="189"/>
      <c r="Q891" s="189"/>
      <c r="R891" s="189"/>
      <c r="S891" s="189"/>
      <c r="T891" s="189"/>
      <c r="U891" s="189"/>
      <c r="V891" s="189"/>
      <c r="W891" s="189"/>
      <c r="X891" s="189"/>
      <c r="Y891" s="189"/>
      <c r="Z891" s="189"/>
    </row>
    <row r="892" spans="1:26" ht="14.25" customHeight="1">
      <c r="A892" s="189"/>
      <c r="B892" s="189"/>
      <c r="C892" s="189"/>
      <c r="D892" s="189"/>
      <c r="E892" s="189"/>
      <c r="F892" s="189"/>
      <c r="G892" s="189"/>
      <c r="H892" s="189"/>
      <c r="I892" s="189"/>
      <c r="J892" s="189"/>
      <c r="K892" s="189"/>
      <c r="L892" s="189"/>
      <c r="M892" s="189"/>
      <c r="N892" s="189"/>
      <c r="O892" s="189"/>
      <c r="P892" s="189"/>
      <c r="Q892" s="189"/>
      <c r="R892" s="189"/>
      <c r="S892" s="189"/>
      <c r="T892" s="189"/>
      <c r="U892" s="189"/>
      <c r="V892" s="189"/>
      <c r="W892" s="189"/>
      <c r="X892" s="189"/>
      <c r="Y892" s="189"/>
      <c r="Z892" s="189"/>
    </row>
    <row r="893" spans="1:26" ht="14.25" customHeight="1">
      <c r="A893" s="189"/>
      <c r="B893" s="189"/>
      <c r="C893" s="189"/>
      <c r="D893" s="189"/>
      <c r="E893" s="189"/>
      <c r="F893" s="189"/>
      <c r="G893" s="189"/>
      <c r="H893" s="189"/>
      <c r="I893" s="189"/>
      <c r="J893" s="189"/>
      <c r="K893" s="189"/>
      <c r="L893" s="189"/>
      <c r="M893" s="189"/>
      <c r="N893" s="189"/>
      <c r="O893" s="189"/>
      <c r="P893" s="189"/>
      <c r="Q893" s="189"/>
      <c r="R893" s="189"/>
      <c r="S893" s="189"/>
      <c r="T893" s="189"/>
      <c r="U893" s="189"/>
      <c r="V893" s="189"/>
      <c r="W893" s="189"/>
      <c r="X893" s="189"/>
      <c r="Y893" s="189"/>
      <c r="Z893" s="189"/>
    </row>
    <row r="894" spans="1:26" ht="14.25" customHeight="1">
      <c r="A894" s="189"/>
      <c r="B894" s="189"/>
      <c r="C894" s="189"/>
      <c r="D894" s="189"/>
      <c r="E894" s="189"/>
      <c r="F894" s="189"/>
      <c r="G894" s="189"/>
      <c r="H894" s="189"/>
      <c r="I894" s="189"/>
      <c r="J894" s="189"/>
      <c r="K894" s="189"/>
      <c r="L894" s="189"/>
      <c r="M894" s="189"/>
      <c r="N894" s="189"/>
      <c r="O894" s="189"/>
      <c r="P894" s="189"/>
      <c r="Q894" s="189"/>
      <c r="R894" s="189"/>
      <c r="S894" s="189"/>
      <c r="T894" s="189"/>
      <c r="U894" s="189"/>
      <c r="V894" s="189"/>
      <c r="W894" s="189"/>
      <c r="X894" s="189"/>
      <c r="Y894" s="189"/>
      <c r="Z894" s="189"/>
    </row>
    <row r="895" spans="1:26" ht="14.25" customHeight="1">
      <c r="A895" s="189"/>
      <c r="B895" s="189"/>
      <c r="C895" s="189"/>
      <c r="D895" s="189"/>
      <c r="E895" s="189"/>
      <c r="F895" s="189"/>
      <c r="G895" s="189"/>
      <c r="H895" s="189"/>
      <c r="I895" s="189"/>
      <c r="J895" s="189"/>
      <c r="K895" s="189"/>
      <c r="L895" s="189"/>
      <c r="M895" s="189"/>
      <c r="N895" s="189"/>
      <c r="O895" s="189"/>
      <c r="P895" s="189"/>
      <c r="Q895" s="189"/>
      <c r="R895" s="189"/>
      <c r="S895" s="189"/>
      <c r="T895" s="189"/>
      <c r="U895" s="189"/>
      <c r="V895" s="189"/>
      <c r="W895" s="189"/>
      <c r="X895" s="189"/>
      <c r="Y895" s="189"/>
      <c r="Z895" s="189"/>
    </row>
    <row r="896" spans="1:26" ht="14.25" customHeight="1">
      <c r="A896" s="189"/>
      <c r="B896" s="189"/>
      <c r="C896" s="189"/>
      <c r="D896" s="189"/>
      <c r="E896" s="189"/>
      <c r="F896" s="189"/>
      <c r="G896" s="189"/>
      <c r="H896" s="189"/>
      <c r="I896" s="189"/>
      <c r="J896" s="189"/>
      <c r="K896" s="189"/>
      <c r="L896" s="189"/>
      <c r="M896" s="189"/>
      <c r="N896" s="189"/>
      <c r="O896" s="189"/>
      <c r="P896" s="189"/>
      <c r="Q896" s="189"/>
      <c r="R896" s="189"/>
      <c r="S896" s="189"/>
      <c r="T896" s="189"/>
      <c r="U896" s="189"/>
      <c r="V896" s="189"/>
      <c r="W896" s="189"/>
      <c r="X896" s="189"/>
      <c r="Y896" s="189"/>
      <c r="Z896" s="189"/>
    </row>
    <row r="897" spans="1:26" ht="14.25" customHeight="1">
      <c r="A897" s="189"/>
      <c r="B897" s="189"/>
      <c r="C897" s="189"/>
      <c r="D897" s="189"/>
      <c r="E897" s="189"/>
      <c r="F897" s="189"/>
      <c r="G897" s="189"/>
      <c r="H897" s="189"/>
      <c r="I897" s="189"/>
      <c r="J897" s="189"/>
      <c r="K897" s="189"/>
      <c r="L897" s="189"/>
      <c r="M897" s="189"/>
      <c r="N897" s="189"/>
      <c r="O897" s="189"/>
      <c r="P897" s="189"/>
      <c r="Q897" s="189"/>
      <c r="R897" s="189"/>
      <c r="S897" s="189"/>
      <c r="T897" s="189"/>
      <c r="U897" s="189"/>
      <c r="V897" s="189"/>
      <c r="W897" s="189"/>
      <c r="X897" s="189"/>
      <c r="Y897" s="189"/>
      <c r="Z897" s="189"/>
    </row>
    <row r="898" spans="1:26" ht="14.25" customHeight="1">
      <c r="A898" s="189"/>
      <c r="B898" s="189"/>
      <c r="C898" s="189"/>
      <c r="D898" s="189"/>
      <c r="E898" s="189"/>
      <c r="F898" s="189"/>
      <c r="G898" s="189"/>
      <c r="H898" s="189"/>
      <c r="I898" s="189"/>
      <c r="J898" s="189"/>
      <c r="K898" s="189"/>
      <c r="L898" s="189"/>
      <c r="M898" s="189"/>
      <c r="N898" s="189"/>
      <c r="O898" s="189"/>
      <c r="P898" s="189"/>
      <c r="Q898" s="189"/>
      <c r="R898" s="189"/>
      <c r="S898" s="189"/>
      <c r="T898" s="189"/>
      <c r="U898" s="189"/>
      <c r="V898" s="189"/>
      <c r="W898" s="189"/>
      <c r="X898" s="189"/>
      <c r="Y898" s="189"/>
      <c r="Z898" s="189"/>
    </row>
    <row r="899" spans="1:26" ht="14.25" customHeight="1">
      <c r="A899" s="189"/>
      <c r="B899" s="189"/>
      <c r="C899" s="189"/>
      <c r="D899" s="189"/>
      <c r="E899" s="189"/>
      <c r="F899" s="189"/>
      <c r="G899" s="189"/>
      <c r="H899" s="189"/>
      <c r="I899" s="189"/>
      <c r="J899" s="189"/>
      <c r="K899" s="189"/>
      <c r="L899" s="189"/>
      <c r="M899" s="189"/>
      <c r="N899" s="189"/>
      <c r="O899" s="189"/>
      <c r="P899" s="189"/>
      <c r="Q899" s="189"/>
      <c r="R899" s="189"/>
      <c r="S899" s="189"/>
      <c r="T899" s="189"/>
      <c r="U899" s="189"/>
      <c r="V899" s="189"/>
      <c r="W899" s="189"/>
      <c r="X899" s="189"/>
      <c r="Y899" s="189"/>
      <c r="Z899" s="189"/>
    </row>
    <row r="900" spans="1:26" ht="14.25" customHeight="1">
      <c r="A900" s="189"/>
      <c r="B900" s="189"/>
      <c r="C900" s="189"/>
      <c r="D900" s="189"/>
      <c r="E900" s="189"/>
      <c r="F900" s="189"/>
      <c r="G900" s="189"/>
      <c r="H900" s="189"/>
      <c r="I900" s="189"/>
      <c r="J900" s="189"/>
      <c r="K900" s="189"/>
      <c r="L900" s="189"/>
      <c r="M900" s="189"/>
      <c r="N900" s="189"/>
      <c r="O900" s="189"/>
      <c r="P900" s="189"/>
      <c r="Q900" s="189"/>
      <c r="R900" s="189"/>
      <c r="S900" s="189"/>
      <c r="T900" s="189"/>
      <c r="U900" s="189"/>
      <c r="V900" s="189"/>
      <c r="W900" s="189"/>
      <c r="X900" s="189"/>
      <c r="Y900" s="189"/>
      <c r="Z900" s="189"/>
    </row>
    <row r="901" spans="1:26" ht="14.25" customHeight="1">
      <c r="A901" s="189"/>
      <c r="B901" s="189"/>
      <c r="C901" s="189"/>
      <c r="D901" s="189"/>
      <c r="E901" s="189"/>
      <c r="F901" s="189"/>
      <c r="G901" s="189"/>
      <c r="H901" s="189"/>
      <c r="I901" s="189"/>
      <c r="J901" s="189"/>
      <c r="K901" s="189"/>
      <c r="L901" s="189"/>
      <c r="M901" s="189"/>
      <c r="N901" s="189"/>
      <c r="O901" s="189"/>
      <c r="P901" s="189"/>
      <c r="Q901" s="189"/>
      <c r="R901" s="189"/>
      <c r="S901" s="189"/>
      <c r="T901" s="189"/>
      <c r="U901" s="189"/>
      <c r="V901" s="189"/>
      <c r="W901" s="189"/>
      <c r="X901" s="189"/>
      <c r="Y901" s="189"/>
      <c r="Z901" s="189"/>
    </row>
    <row r="902" spans="1:26" ht="14.25" customHeight="1">
      <c r="A902" s="189"/>
      <c r="B902" s="189"/>
      <c r="C902" s="189"/>
      <c r="D902" s="189"/>
      <c r="E902" s="189"/>
      <c r="F902" s="189"/>
      <c r="G902" s="189"/>
      <c r="H902" s="189"/>
      <c r="I902" s="189"/>
      <c r="J902" s="189"/>
      <c r="K902" s="189"/>
      <c r="L902" s="189"/>
      <c r="M902" s="189"/>
      <c r="N902" s="189"/>
      <c r="O902" s="189"/>
      <c r="P902" s="189"/>
      <c r="Q902" s="189"/>
      <c r="R902" s="189"/>
      <c r="S902" s="189"/>
      <c r="T902" s="189"/>
      <c r="U902" s="189"/>
      <c r="V902" s="189"/>
      <c r="W902" s="189"/>
      <c r="X902" s="189"/>
      <c r="Y902" s="189"/>
      <c r="Z902" s="189"/>
    </row>
    <row r="903" spans="1:26" ht="14.25" customHeight="1">
      <c r="A903" s="189"/>
      <c r="B903" s="189"/>
      <c r="C903" s="189"/>
      <c r="D903" s="189"/>
      <c r="E903" s="189"/>
      <c r="F903" s="189"/>
      <c r="G903" s="189"/>
      <c r="H903" s="189"/>
      <c r="I903" s="189"/>
      <c r="J903" s="189"/>
      <c r="K903" s="189"/>
      <c r="L903" s="189"/>
      <c r="M903" s="189"/>
      <c r="N903" s="189"/>
      <c r="O903" s="189"/>
      <c r="P903" s="189"/>
      <c r="Q903" s="189"/>
      <c r="R903" s="189"/>
      <c r="S903" s="189"/>
      <c r="T903" s="189"/>
      <c r="U903" s="189"/>
      <c r="V903" s="189"/>
      <c r="W903" s="189"/>
      <c r="X903" s="189"/>
      <c r="Y903" s="189"/>
      <c r="Z903" s="189"/>
    </row>
    <row r="904" spans="1:26" ht="14.25" customHeight="1">
      <c r="A904" s="189"/>
      <c r="B904" s="189"/>
      <c r="C904" s="189"/>
      <c r="D904" s="189"/>
      <c r="E904" s="189"/>
      <c r="F904" s="189"/>
      <c r="G904" s="189"/>
      <c r="H904" s="189"/>
      <c r="I904" s="189"/>
      <c r="J904" s="189"/>
      <c r="K904" s="189"/>
      <c r="L904" s="189"/>
      <c r="M904" s="189"/>
      <c r="N904" s="189"/>
      <c r="O904" s="189"/>
      <c r="P904" s="189"/>
      <c r="Q904" s="189"/>
      <c r="R904" s="189"/>
      <c r="S904" s="189"/>
      <c r="T904" s="189"/>
      <c r="U904" s="189"/>
      <c r="V904" s="189"/>
      <c r="W904" s="189"/>
      <c r="X904" s="189"/>
      <c r="Y904" s="189"/>
      <c r="Z904" s="189"/>
    </row>
    <row r="905" spans="1:26" ht="14.25" customHeight="1">
      <c r="A905" s="189"/>
      <c r="B905" s="189"/>
      <c r="C905" s="189"/>
      <c r="D905" s="189"/>
      <c r="E905" s="189"/>
      <c r="F905" s="189"/>
      <c r="G905" s="189"/>
      <c r="H905" s="189"/>
      <c r="I905" s="189"/>
      <c r="J905" s="189"/>
      <c r="K905" s="189"/>
      <c r="L905" s="189"/>
      <c r="M905" s="189"/>
      <c r="N905" s="189"/>
      <c r="O905" s="189"/>
      <c r="P905" s="189"/>
      <c r="Q905" s="189"/>
      <c r="R905" s="189"/>
      <c r="S905" s="189"/>
      <c r="T905" s="189"/>
      <c r="U905" s="189"/>
      <c r="V905" s="189"/>
      <c r="W905" s="189"/>
      <c r="X905" s="189"/>
      <c r="Y905" s="189"/>
      <c r="Z905" s="189"/>
    </row>
    <row r="906" spans="1:26" ht="14.25" customHeight="1">
      <c r="A906" s="189"/>
      <c r="B906" s="189"/>
      <c r="C906" s="189"/>
      <c r="D906" s="189"/>
      <c r="E906" s="189"/>
      <c r="F906" s="189"/>
      <c r="G906" s="189"/>
      <c r="H906" s="189"/>
      <c r="I906" s="189"/>
      <c r="J906" s="189"/>
      <c r="K906" s="189"/>
      <c r="L906" s="189"/>
      <c r="M906" s="189"/>
      <c r="N906" s="189"/>
      <c r="O906" s="189"/>
      <c r="P906" s="189"/>
      <c r="Q906" s="189"/>
      <c r="R906" s="189"/>
      <c r="S906" s="189"/>
      <c r="T906" s="189"/>
      <c r="U906" s="189"/>
      <c r="V906" s="189"/>
      <c r="W906" s="189"/>
      <c r="X906" s="189"/>
      <c r="Y906" s="189"/>
      <c r="Z906" s="189"/>
    </row>
    <row r="907" spans="1:26" ht="14.25" customHeight="1">
      <c r="A907" s="189"/>
      <c r="B907" s="189"/>
      <c r="C907" s="189"/>
      <c r="D907" s="189"/>
      <c r="E907" s="189"/>
      <c r="F907" s="189"/>
      <c r="G907" s="189"/>
      <c r="H907" s="189"/>
      <c r="I907" s="189"/>
      <c r="J907" s="189"/>
      <c r="K907" s="189"/>
      <c r="L907" s="189"/>
      <c r="M907" s="189"/>
      <c r="N907" s="189"/>
      <c r="O907" s="189"/>
      <c r="P907" s="189"/>
      <c r="Q907" s="189"/>
      <c r="R907" s="189"/>
      <c r="S907" s="189"/>
      <c r="T907" s="189"/>
      <c r="U907" s="189"/>
      <c r="V907" s="189"/>
      <c r="W907" s="189"/>
      <c r="X907" s="189"/>
      <c r="Y907" s="189"/>
      <c r="Z907" s="189"/>
    </row>
    <row r="908" spans="1:26" ht="14.25" customHeight="1">
      <c r="A908" s="189"/>
      <c r="B908" s="189"/>
      <c r="C908" s="189"/>
      <c r="D908" s="189"/>
      <c r="E908" s="189"/>
      <c r="F908" s="189"/>
      <c r="G908" s="189"/>
      <c r="H908" s="189"/>
      <c r="I908" s="189"/>
      <c r="J908" s="189"/>
      <c r="K908" s="189"/>
      <c r="L908" s="189"/>
      <c r="M908" s="189"/>
      <c r="N908" s="189"/>
      <c r="O908" s="189"/>
      <c r="P908" s="189"/>
      <c r="Q908" s="189"/>
      <c r="R908" s="189"/>
      <c r="S908" s="189"/>
      <c r="T908" s="189"/>
      <c r="U908" s="189"/>
      <c r="V908" s="189"/>
      <c r="W908" s="189"/>
      <c r="X908" s="189"/>
      <c r="Y908" s="189"/>
      <c r="Z908" s="189"/>
    </row>
    <row r="909" spans="1:26" ht="14.25" customHeight="1">
      <c r="A909" s="189"/>
      <c r="B909" s="189"/>
      <c r="C909" s="189"/>
      <c r="D909" s="189"/>
      <c r="E909" s="189"/>
      <c r="F909" s="189"/>
      <c r="G909" s="189"/>
      <c r="H909" s="189"/>
      <c r="I909" s="189"/>
      <c r="J909" s="189"/>
      <c r="K909" s="189"/>
      <c r="L909" s="189"/>
      <c r="M909" s="189"/>
      <c r="N909" s="189"/>
      <c r="O909" s="189"/>
      <c r="P909" s="189"/>
      <c r="Q909" s="189"/>
      <c r="R909" s="189"/>
      <c r="S909" s="189"/>
      <c r="T909" s="189"/>
      <c r="U909" s="189"/>
      <c r="V909" s="189"/>
      <c r="W909" s="189"/>
      <c r="X909" s="189"/>
      <c r="Y909" s="189"/>
      <c r="Z909" s="189"/>
    </row>
    <row r="910" spans="1:26" ht="14.25" customHeight="1">
      <c r="A910" s="189"/>
      <c r="B910" s="189"/>
      <c r="C910" s="189"/>
      <c r="D910" s="189"/>
      <c r="E910" s="189"/>
      <c r="F910" s="189"/>
      <c r="G910" s="189"/>
      <c r="H910" s="189"/>
      <c r="I910" s="189"/>
      <c r="J910" s="189"/>
      <c r="K910" s="189"/>
      <c r="L910" s="189"/>
      <c r="M910" s="189"/>
      <c r="N910" s="189"/>
      <c r="O910" s="189"/>
      <c r="P910" s="189"/>
      <c r="Q910" s="189"/>
      <c r="R910" s="189"/>
      <c r="S910" s="189"/>
      <c r="T910" s="189"/>
      <c r="U910" s="189"/>
      <c r="V910" s="189"/>
      <c r="W910" s="189"/>
      <c r="X910" s="189"/>
      <c r="Y910" s="189"/>
      <c r="Z910" s="189"/>
    </row>
    <row r="911" spans="1:26" ht="14.25" customHeight="1">
      <c r="A911" s="189"/>
      <c r="B911" s="189"/>
      <c r="C911" s="189"/>
      <c r="D911" s="189"/>
      <c r="E911" s="189"/>
      <c r="F911" s="189"/>
      <c r="G911" s="189"/>
      <c r="H911" s="189"/>
      <c r="I911" s="189"/>
      <c r="J911" s="189"/>
      <c r="K911" s="189"/>
      <c r="L911" s="189"/>
      <c r="M911" s="189"/>
      <c r="N911" s="189"/>
      <c r="O911" s="189"/>
      <c r="P911" s="189"/>
      <c r="Q911" s="189"/>
      <c r="R911" s="189"/>
      <c r="S911" s="189"/>
      <c r="T911" s="189"/>
      <c r="U911" s="189"/>
      <c r="V911" s="189"/>
      <c r="W911" s="189"/>
      <c r="X911" s="189"/>
      <c r="Y911" s="189"/>
      <c r="Z911" s="189"/>
    </row>
    <row r="912" spans="1:26" ht="14.25" customHeight="1">
      <c r="A912" s="189"/>
      <c r="B912" s="189"/>
      <c r="C912" s="189"/>
      <c r="D912" s="189"/>
      <c r="E912" s="189"/>
      <c r="F912" s="189"/>
      <c r="G912" s="189"/>
      <c r="H912" s="189"/>
      <c r="I912" s="189"/>
      <c r="J912" s="189"/>
      <c r="K912" s="189"/>
      <c r="L912" s="189"/>
      <c r="M912" s="189"/>
      <c r="N912" s="189"/>
      <c r="O912" s="189"/>
      <c r="P912" s="189"/>
      <c r="Q912" s="189"/>
      <c r="R912" s="189"/>
      <c r="S912" s="189"/>
      <c r="T912" s="189"/>
      <c r="U912" s="189"/>
      <c r="V912" s="189"/>
      <c r="W912" s="189"/>
      <c r="X912" s="189"/>
      <c r="Y912" s="189"/>
      <c r="Z912" s="189"/>
    </row>
    <row r="913" spans="1:26" ht="14.25" customHeight="1">
      <c r="A913" s="189"/>
      <c r="B913" s="189"/>
      <c r="C913" s="189"/>
      <c r="D913" s="189"/>
      <c r="E913" s="189"/>
      <c r="F913" s="189"/>
      <c r="G913" s="189"/>
      <c r="H913" s="189"/>
      <c r="I913" s="189"/>
      <c r="J913" s="189"/>
      <c r="K913" s="189"/>
      <c r="L913" s="189"/>
      <c r="M913" s="189"/>
      <c r="N913" s="189"/>
      <c r="O913" s="189"/>
      <c r="P913" s="189"/>
      <c r="Q913" s="189"/>
      <c r="R913" s="189"/>
      <c r="S913" s="189"/>
      <c r="T913" s="189"/>
      <c r="U913" s="189"/>
      <c r="V913" s="189"/>
      <c r="W913" s="189"/>
      <c r="X913" s="189"/>
      <c r="Y913" s="189"/>
      <c r="Z913" s="189"/>
    </row>
    <row r="914" spans="1:26" ht="14.25" customHeight="1">
      <c r="A914" s="189"/>
      <c r="B914" s="189"/>
      <c r="C914" s="189"/>
      <c r="D914" s="189"/>
      <c r="E914" s="189"/>
      <c r="F914" s="189"/>
      <c r="G914" s="189"/>
      <c r="H914" s="189"/>
      <c r="I914" s="189"/>
      <c r="J914" s="189"/>
      <c r="K914" s="189"/>
      <c r="L914" s="189"/>
      <c r="M914" s="189"/>
      <c r="N914" s="189"/>
      <c r="O914" s="189"/>
      <c r="P914" s="189"/>
      <c r="Q914" s="189"/>
      <c r="R914" s="189"/>
      <c r="S914" s="189"/>
      <c r="T914" s="189"/>
      <c r="U914" s="189"/>
      <c r="V914" s="189"/>
      <c r="W914" s="189"/>
      <c r="X914" s="189"/>
      <c r="Y914" s="189"/>
      <c r="Z914" s="189"/>
    </row>
    <row r="915" spans="1:26" ht="14.25" customHeight="1">
      <c r="A915" s="189"/>
      <c r="B915" s="189"/>
      <c r="C915" s="189"/>
      <c r="D915" s="189"/>
      <c r="E915" s="189"/>
      <c r="F915" s="189"/>
      <c r="G915" s="189"/>
      <c r="H915" s="189"/>
      <c r="I915" s="189"/>
      <c r="J915" s="189"/>
      <c r="K915" s="189"/>
      <c r="L915" s="189"/>
      <c r="M915" s="189"/>
      <c r="N915" s="189"/>
      <c r="O915" s="189"/>
      <c r="P915" s="189"/>
      <c r="Q915" s="189"/>
      <c r="R915" s="189"/>
      <c r="S915" s="189"/>
      <c r="T915" s="189"/>
      <c r="U915" s="189"/>
      <c r="V915" s="189"/>
      <c r="W915" s="189"/>
      <c r="X915" s="189"/>
      <c r="Y915" s="189"/>
      <c r="Z915" s="189"/>
    </row>
    <row r="916" spans="1:26" ht="14.25" customHeight="1">
      <c r="A916" s="189"/>
      <c r="B916" s="189"/>
      <c r="C916" s="189"/>
      <c r="D916" s="189"/>
      <c r="E916" s="189"/>
      <c r="F916" s="189"/>
      <c r="G916" s="189"/>
      <c r="H916" s="189"/>
      <c r="I916" s="189"/>
      <c r="J916" s="189"/>
      <c r="K916" s="189"/>
      <c r="L916" s="189"/>
      <c r="M916" s="189"/>
      <c r="N916" s="189"/>
      <c r="O916" s="189"/>
      <c r="P916" s="189"/>
      <c r="Q916" s="189"/>
      <c r="R916" s="189"/>
      <c r="S916" s="189"/>
      <c r="T916" s="189"/>
      <c r="U916" s="189"/>
      <c r="V916" s="189"/>
      <c r="W916" s="189"/>
      <c r="X916" s="189"/>
      <c r="Y916" s="189"/>
      <c r="Z916" s="189"/>
    </row>
    <row r="917" spans="1:26" ht="14.25" customHeight="1">
      <c r="A917" s="189"/>
      <c r="B917" s="189"/>
      <c r="C917" s="189"/>
      <c r="D917" s="189"/>
      <c r="E917" s="189"/>
      <c r="F917" s="189"/>
      <c r="G917" s="189"/>
      <c r="H917" s="189"/>
      <c r="I917" s="189"/>
      <c r="J917" s="189"/>
      <c r="K917" s="189"/>
      <c r="L917" s="189"/>
      <c r="M917" s="189"/>
      <c r="N917" s="189"/>
      <c r="O917" s="189"/>
      <c r="P917" s="189"/>
      <c r="Q917" s="189"/>
      <c r="R917" s="189"/>
      <c r="S917" s="189"/>
      <c r="T917" s="189"/>
      <c r="U917" s="189"/>
      <c r="V917" s="189"/>
      <c r="W917" s="189"/>
      <c r="X917" s="189"/>
      <c r="Y917" s="189"/>
      <c r="Z917" s="189"/>
    </row>
    <row r="918" spans="1:26" ht="14.25" customHeight="1">
      <c r="A918" s="189"/>
      <c r="B918" s="189"/>
      <c r="C918" s="189"/>
      <c r="D918" s="189"/>
      <c r="E918" s="189"/>
      <c r="F918" s="189"/>
      <c r="G918" s="189"/>
      <c r="H918" s="189"/>
      <c r="I918" s="189"/>
      <c r="J918" s="189"/>
      <c r="K918" s="189"/>
      <c r="L918" s="189"/>
      <c r="M918" s="189"/>
      <c r="N918" s="189"/>
      <c r="O918" s="189"/>
      <c r="P918" s="189"/>
      <c r="Q918" s="189"/>
      <c r="R918" s="189"/>
      <c r="S918" s="189"/>
      <c r="T918" s="189"/>
      <c r="U918" s="189"/>
      <c r="V918" s="189"/>
      <c r="W918" s="189"/>
      <c r="X918" s="189"/>
      <c r="Y918" s="189"/>
      <c r="Z918" s="189"/>
    </row>
    <row r="919" spans="1:26" ht="14.25" customHeight="1">
      <c r="A919" s="189"/>
      <c r="B919" s="189"/>
      <c r="C919" s="189"/>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9"/>
      <c r="Z919" s="189"/>
    </row>
    <row r="920" spans="1:26" ht="14.25" customHeight="1">
      <c r="A920" s="189"/>
      <c r="B920" s="189"/>
      <c r="C920" s="189"/>
      <c r="D920" s="189"/>
      <c r="E920" s="189"/>
      <c r="F920" s="189"/>
      <c r="G920" s="189"/>
      <c r="H920" s="189"/>
      <c r="I920" s="189"/>
      <c r="J920" s="189"/>
      <c r="K920" s="189"/>
      <c r="L920" s="189"/>
      <c r="M920" s="189"/>
      <c r="N920" s="189"/>
      <c r="O920" s="189"/>
      <c r="P920" s="189"/>
      <c r="Q920" s="189"/>
      <c r="R920" s="189"/>
      <c r="S920" s="189"/>
      <c r="T920" s="189"/>
      <c r="U920" s="189"/>
      <c r="V920" s="189"/>
      <c r="W920" s="189"/>
      <c r="X920" s="189"/>
      <c r="Y920" s="189"/>
      <c r="Z920" s="189"/>
    </row>
    <row r="921" spans="1:26" ht="14.25" customHeight="1">
      <c r="A921" s="189"/>
      <c r="B921" s="189"/>
      <c r="C921" s="189"/>
      <c r="D921" s="189"/>
      <c r="E921" s="189"/>
      <c r="F921" s="189"/>
      <c r="G921" s="189"/>
      <c r="H921" s="189"/>
      <c r="I921" s="189"/>
      <c r="J921" s="189"/>
      <c r="K921" s="189"/>
      <c r="L921" s="189"/>
      <c r="M921" s="189"/>
      <c r="N921" s="189"/>
      <c r="O921" s="189"/>
      <c r="P921" s="189"/>
      <c r="Q921" s="189"/>
      <c r="R921" s="189"/>
      <c r="S921" s="189"/>
      <c r="T921" s="189"/>
      <c r="U921" s="189"/>
      <c r="V921" s="189"/>
      <c r="W921" s="189"/>
      <c r="X921" s="189"/>
      <c r="Y921" s="189"/>
      <c r="Z921" s="189"/>
    </row>
    <row r="922" spans="1:26" ht="14.25" customHeight="1">
      <c r="A922" s="189"/>
      <c r="B922" s="189"/>
      <c r="C922" s="189"/>
      <c r="D922" s="189"/>
      <c r="E922" s="189"/>
      <c r="F922" s="189"/>
      <c r="G922" s="189"/>
      <c r="H922" s="189"/>
      <c r="I922" s="189"/>
      <c r="J922" s="189"/>
      <c r="K922" s="189"/>
      <c r="L922" s="189"/>
      <c r="M922" s="189"/>
      <c r="N922" s="189"/>
      <c r="O922" s="189"/>
      <c r="P922" s="189"/>
      <c r="Q922" s="189"/>
      <c r="R922" s="189"/>
      <c r="S922" s="189"/>
      <c r="T922" s="189"/>
      <c r="U922" s="189"/>
      <c r="V922" s="189"/>
      <c r="W922" s="189"/>
      <c r="X922" s="189"/>
      <c r="Y922" s="189"/>
      <c r="Z922" s="189"/>
    </row>
    <row r="923" spans="1:26" ht="14.25" customHeight="1">
      <c r="A923" s="189"/>
      <c r="B923" s="189"/>
      <c r="C923" s="189"/>
      <c r="D923" s="189"/>
      <c r="E923" s="189"/>
      <c r="F923" s="189"/>
      <c r="G923" s="189"/>
      <c r="H923" s="189"/>
      <c r="I923" s="189"/>
      <c r="J923" s="189"/>
      <c r="K923" s="189"/>
      <c r="L923" s="189"/>
      <c r="M923" s="189"/>
      <c r="N923" s="189"/>
      <c r="O923" s="189"/>
      <c r="P923" s="189"/>
      <c r="Q923" s="189"/>
      <c r="R923" s="189"/>
      <c r="S923" s="189"/>
      <c r="T923" s="189"/>
      <c r="U923" s="189"/>
      <c r="V923" s="189"/>
      <c r="W923" s="189"/>
      <c r="X923" s="189"/>
      <c r="Y923" s="189"/>
      <c r="Z923" s="189"/>
    </row>
    <row r="924" spans="1:26" ht="14.25" customHeight="1">
      <c r="A924" s="189"/>
      <c r="B924" s="189"/>
      <c r="C924" s="189"/>
      <c r="D924" s="189"/>
      <c r="E924" s="189"/>
      <c r="F924" s="189"/>
      <c r="G924" s="189"/>
      <c r="H924" s="189"/>
      <c r="I924" s="189"/>
      <c r="J924" s="189"/>
      <c r="K924" s="189"/>
      <c r="L924" s="189"/>
      <c r="M924" s="189"/>
      <c r="N924" s="189"/>
      <c r="O924" s="189"/>
      <c r="P924" s="189"/>
      <c r="Q924" s="189"/>
      <c r="R924" s="189"/>
      <c r="S924" s="189"/>
      <c r="T924" s="189"/>
      <c r="U924" s="189"/>
      <c r="V924" s="189"/>
      <c r="W924" s="189"/>
      <c r="X924" s="189"/>
      <c r="Y924" s="189"/>
      <c r="Z924" s="189"/>
    </row>
    <row r="925" spans="1:26" ht="14.25" customHeight="1">
      <c r="A925" s="189"/>
      <c r="B925" s="189"/>
      <c r="C925" s="189"/>
      <c r="D925" s="189"/>
      <c r="E925" s="189"/>
      <c r="F925" s="189"/>
      <c r="G925" s="189"/>
      <c r="H925" s="189"/>
      <c r="I925" s="189"/>
      <c r="J925" s="189"/>
      <c r="K925" s="189"/>
      <c r="L925" s="189"/>
      <c r="M925" s="189"/>
      <c r="N925" s="189"/>
      <c r="O925" s="189"/>
      <c r="P925" s="189"/>
      <c r="Q925" s="189"/>
      <c r="R925" s="189"/>
      <c r="S925" s="189"/>
      <c r="T925" s="189"/>
      <c r="U925" s="189"/>
      <c r="V925" s="189"/>
      <c r="W925" s="189"/>
      <c r="X925" s="189"/>
      <c r="Y925" s="189"/>
      <c r="Z925" s="189"/>
    </row>
    <row r="926" spans="1:26" ht="14.25" customHeight="1">
      <c r="A926" s="189"/>
      <c r="B926" s="189"/>
      <c r="C926" s="189"/>
      <c r="D926" s="189"/>
      <c r="E926" s="189"/>
      <c r="F926" s="189"/>
      <c r="G926" s="189"/>
      <c r="H926" s="189"/>
      <c r="I926" s="189"/>
      <c r="J926" s="189"/>
      <c r="K926" s="189"/>
      <c r="L926" s="189"/>
      <c r="M926" s="189"/>
      <c r="N926" s="189"/>
      <c r="O926" s="189"/>
      <c r="P926" s="189"/>
      <c r="Q926" s="189"/>
      <c r="R926" s="189"/>
      <c r="S926" s="189"/>
      <c r="T926" s="189"/>
      <c r="U926" s="189"/>
      <c r="V926" s="189"/>
      <c r="W926" s="189"/>
      <c r="X926" s="189"/>
      <c r="Y926" s="189"/>
      <c r="Z926" s="189"/>
    </row>
    <row r="927" spans="1:26" ht="14.25" customHeight="1">
      <c r="A927" s="189"/>
      <c r="B927" s="189"/>
      <c r="C927" s="189"/>
      <c r="D927" s="189"/>
      <c r="E927" s="189"/>
      <c r="F927" s="189"/>
      <c r="G927" s="189"/>
      <c r="H927" s="189"/>
      <c r="I927" s="189"/>
      <c r="J927" s="189"/>
      <c r="K927" s="189"/>
      <c r="L927" s="189"/>
      <c r="M927" s="189"/>
      <c r="N927" s="189"/>
      <c r="O927" s="189"/>
      <c r="P927" s="189"/>
      <c r="Q927" s="189"/>
      <c r="R927" s="189"/>
      <c r="S927" s="189"/>
      <c r="T927" s="189"/>
      <c r="U927" s="189"/>
      <c r="V927" s="189"/>
      <c r="W927" s="189"/>
      <c r="X927" s="189"/>
      <c r="Y927" s="189"/>
      <c r="Z927" s="189"/>
    </row>
    <row r="928" spans="1:26" ht="14.25" customHeight="1">
      <c r="A928" s="189"/>
      <c r="B928" s="189"/>
      <c r="C928" s="189"/>
      <c r="D928" s="189"/>
      <c r="E928" s="189"/>
      <c r="F928" s="189"/>
      <c r="G928" s="189"/>
      <c r="H928" s="189"/>
      <c r="I928" s="189"/>
      <c r="J928" s="189"/>
      <c r="K928" s="189"/>
      <c r="L928" s="189"/>
      <c r="M928" s="189"/>
      <c r="N928" s="189"/>
      <c r="O928" s="189"/>
      <c r="P928" s="189"/>
      <c r="Q928" s="189"/>
      <c r="R928" s="189"/>
      <c r="S928" s="189"/>
      <c r="T928" s="189"/>
      <c r="U928" s="189"/>
      <c r="V928" s="189"/>
      <c r="W928" s="189"/>
      <c r="X928" s="189"/>
      <c r="Y928" s="189"/>
      <c r="Z928" s="189"/>
    </row>
    <row r="929" spans="1:26" ht="14.25" customHeight="1">
      <c r="A929" s="189"/>
      <c r="B929" s="189"/>
      <c r="C929" s="189"/>
      <c r="D929" s="189"/>
      <c r="E929" s="189"/>
      <c r="F929" s="189"/>
      <c r="G929" s="189"/>
      <c r="H929" s="189"/>
      <c r="I929" s="189"/>
      <c r="J929" s="189"/>
      <c r="K929" s="189"/>
      <c r="L929" s="189"/>
      <c r="M929" s="189"/>
      <c r="N929" s="189"/>
      <c r="O929" s="189"/>
      <c r="P929" s="189"/>
      <c r="Q929" s="189"/>
      <c r="R929" s="189"/>
      <c r="S929" s="189"/>
      <c r="T929" s="189"/>
      <c r="U929" s="189"/>
      <c r="V929" s="189"/>
      <c r="W929" s="189"/>
      <c r="X929" s="189"/>
      <c r="Y929" s="189"/>
      <c r="Z929" s="189"/>
    </row>
    <row r="930" spans="1:26" ht="14.25" customHeight="1">
      <c r="A930" s="189"/>
      <c r="B930" s="189"/>
      <c r="C930" s="189"/>
      <c r="D930" s="189"/>
      <c r="E930" s="189"/>
      <c r="F930" s="189"/>
      <c r="G930" s="189"/>
      <c r="H930" s="189"/>
      <c r="I930" s="189"/>
      <c r="J930" s="189"/>
      <c r="K930" s="189"/>
      <c r="L930" s="189"/>
      <c r="M930" s="189"/>
      <c r="N930" s="189"/>
      <c r="O930" s="189"/>
      <c r="P930" s="189"/>
      <c r="Q930" s="189"/>
      <c r="R930" s="189"/>
      <c r="S930" s="189"/>
      <c r="T930" s="189"/>
      <c r="U930" s="189"/>
      <c r="V930" s="189"/>
      <c r="W930" s="189"/>
      <c r="X930" s="189"/>
      <c r="Y930" s="189"/>
      <c r="Z930" s="189"/>
    </row>
    <row r="931" spans="1:26" ht="14.25" customHeight="1">
      <c r="A931" s="189"/>
      <c r="B931" s="189"/>
      <c r="C931" s="189"/>
      <c r="D931" s="189"/>
      <c r="E931" s="189"/>
      <c r="F931" s="189"/>
      <c r="G931" s="189"/>
      <c r="H931" s="189"/>
      <c r="I931" s="189"/>
      <c r="J931" s="189"/>
      <c r="K931" s="189"/>
      <c r="L931" s="189"/>
      <c r="M931" s="189"/>
      <c r="N931" s="189"/>
      <c r="O931" s="189"/>
      <c r="P931" s="189"/>
      <c r="Q931" s="189"/>
      <c r="R931" s="189"/>
      <c r="S931" s="189"/>
      <c r="T931" s="189"/>
      <c r="U931" s="189"/>
      <c r="V931" s="189"/>
      <c r="W931" s="189"/>
      <c r="X931" s="189"/>
      <c r="Y931" s="189"/>
      <c r="Z931" s="189"/>
    </row>
    <row r="932" spans="1:26" ht="14.25" customHeight="1">
      <c r="A932" s="189"/>
      <c r="B932" s="189"/>
      <c r="C932" s="189"/>
      <c r="D932" s="189"/>
      <c r="E932" s="189"/>
      <c r="F932" s="189"/>
      <c r="G932" s="189"/>
      <c r="H932" s="189"/>
      <c r="I932" s="189"/>
      <c r="J932" s="189"/>
      <c r="K932" s="189"/>
      <c r="L932" s="189"/>
      <c r="M932" s="189"/>
      <c r="N932" s="189"/>
      <c r="O932" s="189"/>
      <c r="P932" s="189"/>
      <c r="Q932" s="189"/>
      <c r="R932" s="189"/>
      <c r="S932" s="189"/>
      <c r="T932" s="189"/>
      <c r="U932" s="189"/>
      <c r="V932" s="189"/>
      <c r="W932" s="189"/>
      <c r="X932" s="189"/>
      <c r="Y932" s="189"/>
      <c r="Z932" s="189"/>
    </row>
    <row r="933" spans="1:26" ht="14.25" customHeight="1">
      <c r="A933" s="189"/>
      <c r="B933" s="189"/>
      <c r="C933" s="189"/>
      <c r="D933" s="189"/>
      <c r="E933" s="189"/>
      <c r="F933" s="189"/>
      <c r="G933" s="189"/>
      <c r="H933" s="189"/>
      <c r="I933" s="189"/>
      <c r="J933" s="189"/>
      <c r="K933" s="189"/>
      <c r="L933" s="189"/>
      <c r="M933" s="189"/>
      <c r="N933" s="189"/>
      <c r="O933" s="189"/>
      <c r="P933" s="189"/>
      <c r="Q933" s="189"/>
      <c r="R933" s="189"/>
      <c r="S933" s="189"/>
      <c r="T933" s="189"/>
      <c r="U933" s="189"/>
      <c r="V933" s="189"/>
      <c r="W933" s="189"/>
      <c r="X933" s="189"/>
      <c r="Y933" s="189"/>
      <c r="Z933" s="189"/>
    </row>
    <row r="934" spans="1:26" ht="14.25" customHeight="1">
      <c r="A934" s="189"/>
      <c r="B934" s="189"/>
      <c r="C934" s="189"/>
      <c r="D934" s="189"/>
      <c r="E934" s="189"/>
      <c r="F934" s="189"/>
      <c r="G934" s="189"/>
      <c r="H934" s="189"/>
      <c r="I934" s="189"/>
      <c r="J934" s="189"/>
      <c r="K934" s="189"/>
      <c r="L934" s="189"/>
      <c r="M934" s="189"/>
      <c r="N934" s="189"/>
      <c r="O934" s="189"/>
      <c r="P934" s="189"/>
      <c r="Q934" s="189"/>
      <c r="R934" s="189"/>
      <c r="S934" s="189"/>
      <c r="T934" s="189"/>
      <c r="U934" s="189"/>
      <c r="V934" s="189"/>
      <c r="W934" s="189"/>
      <c r="X934" s="189"/>
      <c r="Y934" s="189"/>
      <c r="Z934" s="189"/>
    </row>
    <row r="935" spans="1:26" ht="14.25" customHeight="1">
      <c r="A935" s="189"/>
      <c r="B935" s="189"/>
      <c r="C935" s="189"/>
      <c r="D935" s="189"/>
      <c r="E935" s="189"/>
      <c r="F935" s="189"/>
      <c r="G935" s="189"/>
      <c r="H935" s="189"/>
      <c r="I935" s="189"/>
      <c r="J935" s="189"/>
      <c r="K935" s="189"/>
      <c r="L935" s="189"/>
      <c r="M935" s="189"/>
      <c r="N935" s="189"/>
      <c r="O935" s="189"/>
      <c r="P935" s="189"/>
      <c r="Q935" s="189"/>
      <c r="R935" s="189"/>
      <c r="S935" s="189"/>
      <c r="T935" s="189"/>
      <c r="U935" s="189"/>
      <c r="V935" s="189"/>
      <c r="W935" s="189"/>
      <c r="X935" s="189"/>
      <c r="Y935" s="189"/>
      <c r="Z935" s="189"/>
    </row>
    <row r="936" spans="1:26" ht="14.25" customHeight="1">
      <c r="A936" s="189"/>
      <c r="B936" s="189"/>
      <c r="C936" s="189"/>
      <c r="D936" s="189"/>
      <c r="E936" s="189"/>
      <c r="F936" s="189"/>
      <c r="G936" s="189"/>
      <c r="H936" s="189"/>
      <c r="I936" s="189"/>
      <c r="J936" s="189"/>
      <c r="K936" s="189"/>
      <c r="L936" s="189"/>
      <c r="M936" s="189"/>
      <c r="N936" s="189"/>
      <c r="O936" s="189"/>
      <c r="P936" s="189"/>
      <c r="Q936" s="189"/>
      <c r="R936" s="189"/>
      <c r="S936" s="189"/>
      <c r="T936" s="189"/>
      <c r="U936" s="189"/>
      <c r="V936" s="189"/>
      <c r="W936" s="189"/>
      <c r="X936" s="189"/>
      <c r="Y936" s="189"/>
      <c r="Z936" s="189"/>
    </row>
    <row r="937" spans="1:26" ht="14.25" customHeight="1">
      <c r="A937" s="189"/>
      <c r="B937" s="189"/>
      <c r="C937" s="189"/>
      <c r="D937" s="189"/>
      <c r="E937" s="189"/>
      <c r="F937" s="189"/>
      <c r="G937" s="189"/>
      <c r="H937" s="189"/>
      <c r="I937" s="189"/>
      <c r="J937" s="189"/>
      <c r="K937" s="189"/>
      <c r="L937" s="189"/>
      <c r="M937" s="189"/>
      <c r="N937" s="189"/>
      <c r="O937" s="189"/>
      <c r="P937" s="189"/>
      <c r="Q937" s="189"/>
      <c r="R937" s="189"/>
      <c r="S937" s="189"/>
      <c r="T937" s="189"/>
      <c r="U937" s="189"/>
      <c r="V937" s="189"/>
      <c r="W937" s="189"/>
      <c r="X937" s="189"/>
      <c r="Y937" s="189"/>
      <c r="Z937" s="189"/>
    </row>
    <row r="938" spans="1:26" ht="14.25" customHeight="1">
      <c r="A938" s="189"/>
      <c r="B938" s="189"/>
      <c r="C938" s="189"/>
      <c r="D938" s="189"/>
      <c r="E938" s="189"/>
      <c r="F938" s="189"/>
      <c r="G938" s="189"/>
      <c r="H938" s="189"/>
      <c r="I938" s="189"/>
      <c r="J938" s="189"/>
      <c r="K938" s="189"/>
      <c r="L938" s="189"/>
      <c r="M938" s="189"/>
      <c r="N938" s="189"/>
      <c r="O938" s="189"/>
      <c r="P938" s="189"/>
      <c r="Q938" s="189"/>
      <c r="R938" s="189"/>
      <c r="S938" s="189"/>
      <c r="T938" s="189"/>
      <c r="U938" s="189"/>
      <c r="V938" s="189"/>
      <c r="W938" s="189"/>
      <c r="X938" s="189"/>
      <c r="Y938" s="189"/>
      <c r="Z938" s="189"/>
    </row>
    <row r="939" spans="1:26" ht="14.25" customHeight="1">
      <c r="A939" s="189"/>
      <c r="B939" s="189"/>
      <c r="C939" s="189"/>
      <c r="D939" s="189"/>
      <c r="E939" s="189"/>
      <c r="F939" s="189"/>
      <c r="G939" s="189"/>
      <c r="H939" s="189"/>
      <c r="I939" s="189"/>
      <c r="J939" s="189"/>
      <c r="K939" s="189"/>
      <c r="L939" s="189"/>
      <c r="M939" s="189"/>
      <c r="N939" s="189"/>
      <c r="O939" s="189"/>
      <c r="P939" s="189"/>
      <c r="Q939" s="189"/>
      <c r="R939" s="189"/>
      <c r="S939" s="189"/>
      <c r="T939" s="189"/>
      <c r="U939" s="189"/>
      <c r="V939" s="189"/>
      <c r="W939" s="189"/>
      <c r="X939" s="189"/>
      <c r="Y939" s="189"/>
      <c r="Z939" s="189"/>
    </row>
    <row r="940" spans="1:26" ht="14.25" customHeight="1">
      <c r="A940" s="189"/>
      <c r="B940" s="189"/>
      <c r="C940" s="189"/>
      <c r="D940" s="189"/>
      <c r="E940" s="189"/>
      <c r="F940" s="189"/>
      <c r="G940" s="189"/>
      <c r="H940" s="189"/>
      <c r="I940" s="189"/>
      <c r="J940" s="189"/>
      <c r="K940" s="189"/>
      <c r="L940" s="189"/>
      <c r="M940" s="189"/>
      <c r="N940" s="189"/>
      <c r="O940" s="189"/>
      <c r="P940" s="189"/>
      <c r="Q940" s="189"/>
      <c r="R940" s="189"/>
      <c r="S940" s="189"/>
      <c r="T940" s="189"/>
      <c r="U940" s="189"/>
      <c r="V940" s="189"/>
      <c r="W940" s="189"/>
      <c r="X940" s="189"/>
      <c r="Y940" s="189"/>
      <c r="Z940" s="189"/>
    </row>
    <row r="941" spans="1:26" ht="14.25" customHeight="1">
      <c r="A941" s="189"/>
      <c r="B941" s="189"/>
      <c r="C941" s="189"/>
      <c r="D941" s="189"/>
      <c r="E941" s="189"/>
      <c r="F941" s="189"/>
      <c r="G941" s="189"/>
      <c r="H941" s="189"/>
      <c r="I941" s="189"/>
      <c r="J941" s="189"/>
      <c r="K941" s="189"/>
      <c r="L941" s="189"/>
      <c r="M941" s="189"/>
      <c r="N941" s="189"/>
      <c r="O941" s="189"/>
      <c r="P941" s="189"/>
      <c r="Q941" s="189"/>
      <c r="R941" s="189"/>
      <c r="S941" s="189"/>
      <c r="T941" s="189"/>
      <c r="U941" s="189"/>
      <c r="V941" s="189"/>
      <c r="W941" s="189"/>
      <c r="X941" s="189"/>
      <c r="Y941" s="189"/>
      <c r="Z941" s="189"/>
    </row>
    <row r="942" spans="1:26" ht="14.25" customHeight="1">
      <c r="A942" s="189"/>
      <c r="B942" s="189"/>
      <c r="C942" s="189"/>
      <c r="D942" s="189"/>
      <c r="E942" s="189"/>
      <c r="F942" s="189"/>
      <c r="G942" s="189"/>
      <c r="H942" s="189"/>
      <c r="I942" s="189"/>
      <c r="J942" s="189"/>
      <c r="K942" s="189"/>
      <c r="L942" s="189"/>
      <c r="M942" s="189"/>
      <c r="N942" s="189"/>
      <c r="O942" s="189"/>
      <c r="P942" s="189"/>
      <c r="Q942" s="189"/>
      <c r="R942" s="189"/>
      <c r="S942" s="189"/>
      <c r="T942" s="189"/>
      <c r="U942" s="189"/>
      <c r="V942" s="189"/>
      <c r="W942" s="189"/>
      <c r="X942" s="189"/>
      <c r="Y942" s="189"/>
      <c r="Z942" s="189"/>
    </row>
    <row r="943" spans="1:26" ht="14.25" customHeight="1">
      <c r="A943" s="189"/>
      <c r="B943" s="189"/>
      <c r="C943" s="189"/>
      <c r="D943" s="189"/>
      <c r="E943" s="189"/>
      <c r="F943" s="189"/>
      <c r="G943" s="189"/>
      <c r="H943" s="189"/>
      <c r="I943" s="189"/>
      <c r="J943" s="189"/>
      <c r="K943" s="189"/>
      <c r="L943" s="189"/>
      <c r="M943" s="189"/>
      <c r="N943" s="189"/>
      <c r="O943" s="189"/>
      <c r="P943" s="189"/>
      <c r="Q943" s="189"/>
      <c r="R943" s="189"/>
      <c r="S943" s="189"/>
      <c r="T943" s="189"/>
      <c r="U943" s="189"/>
      <c r="V943" s="189"/>
      <c r="W943" s="189"/>
      <c r="X943" s="189"/>
      <c r="Y943" s="189"/>
      <c r="Z943" s="189"/>
    </row>
    <row r="944" spans="1:26" ht="14.25" customHeight="1">
      <c r="A944" s="189"/>
      <c r="B944" s="189"/>
      <c r="C944" s="189"/>
      <c r="D944" s="189"/>
      <c r="E944" s="189"/>
      <c r="F944" s="189"/>
      <c r="G944" s="189"/>
      <c r="H944" s="189"/>
      <c r="I944" s="189"/>
      <c r="J944" s="189"/>
      <c r="K944" s="189"/>
      <c r="L944" s="189"/>
      <c r="M944" s="189"/>
      <c r="N944" s="189"/>
      <c r="O944" s="189"/>
      <c r="P944" s="189"/>
      <c r="Q944" s="189"/>
      <c r="R944" s="189"/>
      <c r="S944" s="189"/>
      <c r="T944" s="189"/>
      <c r="U944" s="189"/>
      <c r="V944" s="189"/>
      <c r="W944" s="189"/>
      <c r="X944" s="189"/>
      <c r="Y944" s="189"/>
      <c r="Z944" s="189"/>
    </row>
    <row r="945" spans="1:26" ht="14.25" customHeight="1">
      <c r="A945" s="189"/>
      <c r="B945" s="189"/>
      <c r="C945" s="189"/>
      <c r="D945" s="189"/>
      <c r="E945" s="189"/>
      <c r="F945" s="189"/>
      <c r="G945" s="189"/>
      <c r="H945" s="189"/>
      <c r="I945" s="189"/>
      <c r="J945" s="189"/>
      <c r="K945" s="189"/>
      <c r="L945" s="189"/>
      <c r="M945" s="189"/>
      <c r="N945" s="189"/>
      <c r="O945" s="189"/>
      <c r="P945" s="189"/>
      <c r="Q945" s="189"/>
      <c r="R945" s="189"/>
      <c r="S945" s="189"/>
      <c r="T945" s="189"/>
      <c r="U945" s="189"/>
      <c r="V945" s="189"/>
      <c r="W945" s="189"/>
      <c r="X945" s="189"/>
      <c r="Y945" s="189"/>
      <c r="Z945" s="189"/>
    </row>
    <row r="946" spans="1:26" ht="14.25" customHeight="1">
      <c r="A946" s="189"/>
      <c r="B946" s="189"/>
      <c r="C946" s="189"/>
      <c r="D946" s="189"/>
      <c r="E946" s="189"/>
      <c r="F946" s="189"/>
      <c r="G946" s="189"/>
      <c r="H946" s="189"/>
      <c r="I946" s="189"/>
      <c r="J946" s="189"/>
      <c r="K946" s="189"/>
      <c r="L946" s="189"/>
      <c r="M946" s="189"/>
      <c r="N946" s="189"/>
      <c r="O946" s="189"/>
      <c r="P946" s="189"/>
      <c r="Q946" s="189"/>
      <c r="R946" s="189"/>
      <c r="S946" s="189"/>
      <c r="T946" s="189"/>
      <c r="U946" s="189"/>
      <c r="V946" s="189"/>
      <c r="W946" s="189"/>
      <c r="X946" s="189"/>
      <c r="Y946" s="189"/>
      <c r="Z946" s="189"/>
    </row>
    <row r="947" spans="1:26" ht="14.25" customHeight="1">
      <c r="A947" s="189"/>
      <c r="B947" s="189"/>
      <c r="C947" s="189"/>
      <c r="D947" s="189"/>
      <c r="E947" s="189"/>
      <c r="F947" s="189"/>
      <c r="G947" s="189"/>
      <c r="H947" s="189"/>
      <c r="I947" s="189"/>
      <c r="J947" s="189"/>
      <c r="K947" s="189"/>
      <c r="L947" s="189"/>
      <c r="M947" s="189"/>
      <c r="N947" s="189"/>
      <c r="O947" s="189"/>
      <c r="P947" s="189"/>
      <c r="Q947" s="189"/>
      <c r="R947" s="189"/>
      <c r="S947" s="189"/>
      <c r="T947" s="189"/>
      <c r="U947" s="189"/>
      <c r="V947" s="189"/>
      <c r="W947" s="189"/>
      <c r="X947" s="189"/>
      <c r="Y947" s="189"/>
      <c r="Z947" s="189"/>
    </row>
    <row r="948" spans="1:26" ht="14.25" customHeight="1">
      <c r="A948" s="189"/>
      <c r="B948" s="189"/>
      <c r="C948" s="189"/>
      <c r="D948" s="189"/>
      <c r="E948" s="189"/>
      <c r="F948" s="189"/>
      <c r="G948" s="189"/>
      <c r="H948" s="189"/>
      <c r="I948" s="189"/>
      <c r="J948" s="189"/>
      <c r="K948" s="189"/>
      <c r="L948" s="189"/>
      <c r="M948" s="189"/>
      <c r="N948" s="189"/>
      <c r="O948" s="189"/>
      <c r="P948" s="189"/>
      <c r="Q948" s="189"/>
      <c r="R948" s="189"/>
      <c r="S948" s="189"/>
      <c r="T948" s="189"/>
      <c r="U948" s="189"/>
      <c r="V948" s="189"/>
      <c r="W948" s="189"/>
      <c r="X948" s="189"/>
      <c r="Y948" s="189"/>
      <c r="Z948" s="189"/>
    </row>
    <row r="949" spans="1:26" ht="14.25" customHeight="1">
      <c r="A949" s="189"/>
      <c r="B949" s="189"/>
      <c r="C949" s="189"/>
      <c r="D949" s="189"/>
      <c r="E949" s="189"/>
      <c r="F949" s="189"/>
      <c r="G949" s="189"/>
      <c r="H949" s="189"/>
      <c r="I949" s="189"/>
      <c r="J949" s="189"/>
      <c r="K949" s="189"/>
      <c r="L949" s="189"/>
      <c r="M949" s="189"/>
      <c r="N949" s="189"/>
      <c r="O949" s="189"/>
      <c r="P949" s="189"/>
      <c r="Q949" s="189"/>
      <c r="R949" s="189"/>
      <c r="S949" s="189"/>
      <c r="T949" s="189"/>
      <c r="U949" s="189"/>
      <c r="V949" s="189"/>
      <c r="W949" s="189"/>
      <c r="X949" s="189"/>
      <c r="Y949" s="189"/>
      <c r="Z949" s="189"/>
    </row>
    <row r="950" spans="1:26" ht="14.25" customHeight="1">
      <c r="A950" s="189"/>
      <c r="B950" s="189"/>
      <c r="C950" s="189"/>
      <c r="D950" s="189"/>
      <c r="E950" s="189"/>
      <c r="F950" s="189"/>
      <c r="G950" s="189"/>
      <c r="H950" s="189"/>
      <c r="I950" s="189"/>
      <c r="J950" s="189"/>
      <c r="K950" s="189"/>
      <c r="L950" s="189"/>
      <c r="M950" s="189"/>
      <c r="N950" s="189"/>
      <c r="O950" s="189"/>
      <c r="P950" s="189"/>
      <c r="Q950" s="189"/>
      <c r="R950" s="189"/>
      <c r="S950" s="189"/>
      <c r="T950" s="189"/>
      <c r="U950" s="189"/>
      <c r="V950" s="189"/>
      <c r="W950" s="189"/>
      <c r="X950" s="189"/>
      <c r="Y950" s="189"/>
      <c r="Z950" s="189"/>
    </row>
    <row r="951" spans="1:26" ht="14.25" customHeight="1">
      <c r="A951" s="189"/>
      <c r="B951" s="189"/>
      <c r="C951" s="189"/>
      <c r="D951" s="189"/>
      <c r="E951" s="189"/>
      <c r="F951" s="189"/>
      <c r="G951" s="189"/>
      <c r="H951" s="189"/>
      <c r="I951" s="189"/>
      <c r="J951" s="189"/>
      <c r="K951" s="189"/>
      <c r="L951" s="189"/>
      <c r="M951" s="189"/>
      <c r="N951" s="189"/>
      <c r="O951" s="189"/>
      <c r="P951" s="189"/>
      <c r="Q951" s="189"/>
      <c r="R951" s="189"/>
      <c r="S951" s="189"/>
      <c r="T951" s="189"/>
      <c r="U951" s="189"/>
      <c r="V951" s="189"/>
      <c r="W951" s="189"/>
      <c r="X951" s="189"/>
      <c r="Y951" s="189"/>
      <c r="Z951" s="189"/>
    </row>
    <row r="952" spans="1:26" ht="14.25" customHeight="1">
      <c r="A952" s="189"/>
      <c r="B952" s="189"/>
      <c r="C952" s="189"/>
      <c r="D952" s="189"/>
      <c r="E952" s="189"/>
      <c r="F952" s="189"/>
      <c r="G952" s="189"/>
      <c r="H952" s="189"/>
      <c r="I952" s="189"/>
      <c r="J952" s="189"/>
      <c r="K952" s="189"/>
      <c r="L952" s="189"/>
      <c r="M952" s="189"/>
      <c r="N952" s="189"/>
      <c r="O952" s="189"/>
      <c r="P952" s="189"/>
      <c r="Q952" s="189"/>
      <c r="R952" s="189"/>
      <c r="S952" s="189"/>
      <c r="T952" s="189"/>
      <c r="U952" s="189"/>
      <c r="V952" s="189"/>
      <c r="W952" s="189"/>
      <c r="X952" s="189"/>
      <c r="Y952" s="189"/>
      <c r="Z952" s="189"/>
    </row>
    <row r="953" spans="1:26" ht="14.25" customHeight="1">
      <c r="A953" s="189"/>
      <c r="B953" s="189"/>
      <c r="C953" s="189"/>
      <c r="D953" s="189"/>
      <c r="E953" s="189"/>
      <c r="F953" s="189"/>
      <c r="G953" s="189"/>
      <c r="H953" s="189"/>
      <c r="I953" s="189"/>
      <c r="J953" s="189"/>
      <c r="K953" s="189"/>
      <c r="L953" s="189"/>
      <c r="M953" s="189"/>
      <c r="N953" s="189"/>
      <c r="O953" s="189"/>
      <c r="P953" s="189"/>
      <c r="Q953" s="189"/>
      <c r="R953" s="189"/>
      <c r="S953" s="189"/>
      <c r="T953" s="189"/>
      <c r="U953" s="189"/>
      <c r="V953" s="189"/>
      <c r="W953" s="189"/>
      <c r="X953" s="189"/>
      <c r="Y953" s="189"/>
      <c r="Z953" s="189"/>
    </row>
    <row r="954" spans="1:26" ht="14.25" customHeight="1">
      <c r="A954" s="189"/>
      <c r="B954" s="189"/>
      <c r="C954" s="189"/>
      <c r="D954" s="189"/>
      <c r="E954" s="189"/>
      <c r="F954" s="189"/>
      <c r="G954" s="189"/>
      <c r="H954" s="189"/>
      <c r="I954" s="189"/>
      <c r="J954" s="189"/>
      <c r="K954" s="189"/>
      <c r="L954" s="189"/>
      <c r="M954" s="189"/>
      <c r="N954" s="189"/>
      <c r="O954" s="189"/>
      <c r="P954" s="189"/>
      <c r="Q954" s="189"/>
      <c r="R954" s="189"/>
      <c r="S954" s="189"/>
      <c r="T954" s="189"/>
      <c r="U954" s="189"/>
      <c r="V954" s="189"/>
      <c r="W954" s="189"/>
      <c r="X954" s="189"/>
      <c r="Y954" s="189"/>
      <c r="Z954" s="189"/>
    </row>
    <row r="955" spans="1:26" ht="14.25" customHeight="1">
      <c r="A955" s="189"/>
      <c r="B955" s="189"/>
      <c r="C955" s="189"/>
      <c r="D955" s="189"/>
      <c r="E955" s="189"/>
      <c r="F955" s="189"/>
      <c r="G955" s="189"/>
      <c r="H955" s="189"/>
      <c r="I955" s="189"/>
      <c r="J955" s="189"/>
      <c r="K955" s="189"/>
      <c r="L955" s="189"/>
      <c r="M955" s="189"/>
      <c r="N955" s="189"/>
      <c r="O955" s="189"/>
      <c r="P955" s="189"/>
      <c r="Q955" s="189"/>
      <c r="R955" s="189"/>
      <c r="S955" s="189"/>
      <c r="T955" s="189"/>
      <c r="U955" s="189"/>
      <c r="V955" s="189"/>
      <c r="W955" s="189"/>
      <c r="X955" s="189"/>
      <c r="Y955" s="189"/>
      <c r="Z955" s="189"/>
    </row>
    <row r="956" spans="1:26" ht="14.25" customHeight="1">
      <c r="A956" s="189"/>
      <c r="B956" s="189"/>
      <c r="C956" s="189"/>
      <c r="D956" s="189"/>
      <c r="E956" s="189"/>
      <c r="F956" s="189"/>
      <c r="G956" s="189"/>
      <c r="H956" s="189"/>
      <c r="I956" s="189"/>
      <c r="J956" s="189"/>
      <c r="K956" s="189"/>
      <c r="L956" s="189"/>
      <c r="M956" s="189"/>
      <c r="N956" s="189"/>
      <c r="O956" s="189"/>
      <c r="P956" s="189"/>
      <c r="Q956" s="189"/>
      <c r="R956" s="189"/>
      <c r="S956" s="189"/>
      <c r="T956" s="189"/>
      <c r="U956" s="189"/>
      <c r="V956" s="189"/>
      <c r="W956" s="189"/>
      <c r="X956" s="189"/>
      <c r="Y956" s="189"/>
      <c r="Z956" s="189"/>
    </row>
    <row r="957" spans="1:26" ht="14.25" customHeight="1">
      <c r="A957" s="189"/>
      <c r="B957" s="189"/>
      <c r="C957" s="189"/>
      <c r="D957" s="189"/>
      <c r="E957" s="189"/>
      <c r="F957" s="189"/>
      <c r="G957" s="189"/>
      <c r="H957" s="189"/>
      <c r="I957" s="189"/>
      <c r="J957" s="189"/>
      <c r="K957" s="189"/>
      <c r="L957" s="189"/>
      <c r="M957" s="189"/>
      <c r="N957" s="189"/>
      <c r="O957" s="189"/>
      <c r="P957" s="189"/>
      <c r="Q957" s="189"/>
      <c r="R957" s="189"/>
      <c r="S957" s="189"/>
      <c r="T957" s="189"/>
      <c r="U957" s="189"/>
      <c r="V957" s="189"/>
      <c r="W957" s="189"/>
      <c r="X957" s="189"/>
      <c r="Y957" s="189"/>
      <c r="Z957" s="189"/>
    </row>
    <row r="958" spans="1:26" ht="14.25" customHeight="1">
      <c r="A958" s="189"/>
      <c r="B958" s="189"/>
      <c r="C958" s="189"/>
      <c r="D958" s="189"/>
      <c r="E958" s="189"/>
      <c r="F958" s="189"/>
      <c r="G958" s="189"/>
      <c r="H958" s="189"/>
      <c r="I958" s="189"/>
      <c r="J958" s="189"/>
      <c r="K958" s="189"/>
      <c r="L958" s="189"/>
      <c r="M958" s="189"/>
      <c r="N958" s="189"/>
      <c r="O958" s="189"/>
      <c r="P958" s="189"/>
      <c r="Q958" s="189"/>
      <c r="R958" s="189"/>
      <c r="S958" s="189"/>
      <c r="T958" s="189"/>
      <c r="U958" s="189"/>
      <c r="V958" s="189"/>
      <c r="W958" s="189"/>
      <c r="X958" s="189"/>
      <c r="Y958" s="189"/>
      <c r="Z958" s="189"/>
    </row>
    <row r="959" spans="1:26" ht="14.25" customHeight="1">
      <c r="A959" s="189"/>
      <c r="B959" s="189"/>
      <c r="C959" s="189"/>
      <c r="D959" s="189"/>
      <c r="E959" s="189"/>
      <c r="F959" s="189"/>
      <c r="G959" s="189"/>
      <c r="H959" s="189"/>
      <c r="I959" s="189"/>
      <c r="J959" s="189"/>
      <c r="K959" s="189"/>
      <c r="L959" s="189"/>
      <c r="M959" s="189"/>
      <c r="N959" s="189"/>
      <c r="O959" s="189"/>
      <c r="P959" s="189"/>
      <c r="Q959" s="189"/>
      <c r="R959" s="189"/>
      <c r="S959" s="189"/>
      <c r="T959" s="189"/>
      <c r="U959" s="189"/>
      <c r="V959" s="189"/>
      <c r="W959" s="189"/>
      <c r="X959" s="189"/>
      <c r="Y959" s="189"/>
      <c r="Z959" s="189"/>
    </row>
    <row r="960" spans="1:26" ht="14.25" customHeight="1">
      <c r="A960" s="189"/>
      <c r="B960" s="189"/>
      <c r="C960" s="189"/>
      <c r="D960" s="189"/>
      <c r="E960" s="189"/>
      <c r="F960" s="189"/>
      <c r="G960" s="189"/>
      <c r="H960" s="189"/>
      <c r="I960" s="189"/>
      <c r="J960" s="189"/>
      <c r="K960" s="189"/>
      <c r="L960" s="189"/>
      <c r="M960" s="189"/>
      <c r="N960" s="189"/>
      <c r="O960" s="189"/>
      <c r="P960" s="189"/>
      <c r="Q960" s="189"/>
      <c r="R960" s="189"/>
      <c r="S960" s="189"/>
      <c r="T960" s="189"/>
      <c r="U960" s="189"/>
      <c r="V960" s="189"/>
      <c r="W960" s="189"/>
      <c r="X960" s="189"/>
      <c r="Y960" s="189"/>
      <c r="Z960" s="189"/>
    </row>
    <row r="961" spans="1:26" ht="14.25" customHeight="1">
      <c r="A961" s="189"/>
      <c r="B961" s="189"/>
      <c r="C961" s="189"/>
      <c r="D961" s="189"/>
      <c r="E961" s="189"/>
      <c r="F961" s="189"/>
      <c r="G961" s="189"/>
      <c r="H961" s="189"/>
      <c r="I961" s="189"/>
      <c r="J961" s="189"/>
      <c r="K961" s="189"/>
      <c r="L961" s="189"/>
      <c r="M961" s="189"/>
      <c r="N961" s="189"/>
      <c r="O961" s="189"/>
      <c r="P961" s="189"/>
      <c r="Q961" s="189"/>
      <c r="R961" s="189"/>
      <c r="S961" s="189"/>
      <c r="T961" s="189"/>
      <c r="U961" s="189"/>
      <c r="V961" s="189"/>
      <c r="W961" s="189"/>
      <c r="X961" s="189"/>
      <c r="Y961" s="189"/>
      <c r="Z961" s="189"/>
    </row>
    <row r="962" spans="1:26" ht="14.25" customHeight="1">
      <c r="A962" s="189"/>
      <c r="B962" s="189"/>
      <c r="C962" s="189"/>
      <c r="D962" s="189"/>
      <c r="E962" s="189"/>
      <c r="F962" s="189"/>
      <c r="G962" s="189"/>
      <c r="H962" s="189"/>
      <c r="I962" s="189"/>
      <c r="J962" s="189"/>
      <c r="K962" s="189"/>
      <c r="L962" s="189"/>
      <c r="M962" s="189"/>
      <c r="N962" s="189"/>
      <c r="O962" s="189"/>
      <c r="P962" s="189"/>
      <c r="Q962" s="189"/>
      <c r="R962" s="189"/>
      <c r="S962" s="189"/>
      <c r="T962" s="189"/>
      <c r="U962" s="189"/>
      <c r="V962" s="189"/>
      <c r="W962" s="189"/>
      <c r="X962" s="189"/>
      <c r="Y962" s="189"/>
      <c r="Z962" s="189"/>
    </row>
    <row r="963" spans="1:26" ht="14.25" customHeight="1">
      <c r="A963" s="189"/>
      <c r="B963" s="189"/>
      <c r="C963" s="189"/>
      <c r="D963" s="189"/>
      <c r="E963" s="189"/>
      <c r="F963" s="189"/>
      <c r="G963" s="189"/>
      <c r="H963" s="189"/>
      <c r="I963" s="189"/>
      <c r="J963" s="189"/>
      <c r="K963" s="189"/>
      <c r="L963" s="189"/>
      <c r="M963" s="189"/>
      <c r="N963" s="189"/>
      <c r="O963" s="189"/>
      <c r="P963" s="189"/>
      <c r="Q963" s="189"/>
      <c r="R963" s="189"/>
      <c r="S963" s="189"/>
      <c r="T963" s="189"/>
      <c r="U963" s="189"/>
      <c r="V963" s="189"/>
      <c r="W963" s="189"/>
      <c r="X963" s="189"/>
      <c r="Y963" s="189"/>
      <c r="Z963" s="189"/>
    </row>
    <row r="964" spans="1:26" ht="14.25" customHeight="1">
      <c r="A964" s="189"/>
      <c r="B964" s="189"/>
      <c r="C964" s="189"/>
      <c r="D964" s="189"/>
      <c r="E964" s="189"/>
      <c r="F964" s="189"/>
      <c r="G964" s="189"/>
      <c r="H964" s="189"/>
      <c r="I964" s="189"/>
      <c r="J964" s="189"/>
      <c r="K964" s="189"/>
      <c r="L964" s="189"/>
      <c r="M964" s="189"/>
      <c r="N964" s="189"/>
      <c r="O964" s="189"/>
      <c r="P964" s="189"/>
      <c r="Q964" s="189"/>
      <c r="R964" s="189"/>
      <c r="S964" s="189"/>
      <c r="T964" s="189"/>
      <c r="U964" s="189"/>
      <c r="V964" s="189"/>
      <c r="W964" s="189"/>
      <c r="X964" s="189"/>
      <c r="Y964" s="189"/>
      <c r="Z964" s="189"/>
    </row>
    <row r="965" spans="1:26" ht="14.25" customHeight="1">
      <c r="A965" s="189"/>
      <c r="B965" s="189"/>
      <c r="C965" s="189"/>
      <c r="D965" s="189"/>
      <c r="E965" s="189"/>
      <c r="F965" s="189"/>
      <c r="G965" s="189"/>
      <c r="H965" s="189"/>
      <c r="I965" s="189"/>
      <c r="J965" s="189"/>
      <c r="K965" s="189"/>
      <c r="L965" s="189"/>
      <c r="M965" s="189"/>
      <c r="N965" s="189"/>
      <c r="O965" s="189"/>
      <c r="P965" s="189"/>
      <c r="Q965" s="189"/>
      <c r="R965" s="189"/>
      <c r="S965" s="189"/>
      <c r="T965" s="189"/>
      <c r="U965" s="189"/>
      <c r="V965" s="189"/>
      <c r="W965" s="189"/>
      <c r="X965" s="189"/>
      <c r="Y965" s="189"/>
      <c r="Z965" s="189"/>
    </row>
    <row r="966" spans="1:26" ht="14.25" customHeight="1">
      <c r="A966" s="189"/>
      <c r="B966" s="189"/>
      <c r="C966" s="189"/>
      <c r="D966" s="189"/>
      <c r="E966" s="189"/>
      <c r="F966" s="189"/>
      <c r="G966" s="189"/>
      <c r="H966" s="189"/>
      <c r="I966" s="189"/>
      <c r="J966" s="189"/>
      <c r="K966" s="189"/>
      <c r="L966" s="189"/>
      <c r="M966" s="189"/>
      <c r="N966" s="189"/>
      <c r="O966" s="189"/>
      <c r="P966" s="189"/>
      <c r="Q966" s="189"/>
      <c r="R966" s="189"/>
      <c r="S966" s="189"/>
      <c r="T966" s="189"/>
      <c r="U966" s="189"/>
      <c r="V966" s="189"/>
      <c r="W966" s="189"/>
      <c r="X966" s="189"/>
      <c r="Y966" s="189"/>
      <c r="Z966" s="189"/>
    </row>
    <row r="967" spans="1:26" ht="14.25" customHeight="1">
      <c r="A967" s="189"/>
      <c r="B967" s="189"/>
      <c r="C967" s="189"/>
      <c r="D967" s="189"/>
      <c r="E967" s="189"/>
      <c r="F967" s="189"/>
      <c r="G967" s="189"/>
      <c r="H967" s="189"/>
      <c r="I967" s="189"/>
      <c r="J967" s="189"/>
      <c r="K967" s="189"/>
      <c r="L967" s="189"/>
      <c r="M967" s="189"/>
      <c r="N967" s="189"/>
      <c r="O967" s="189"/>
      <c r="P967" s="189"/>
      <c r="Q967" s="189"/>
      <c r="R967" s="189"/>
      <c r="S967" s="189"/>
      <c r="T967" s="189"/>
      <c r="U967" s="189"/>
      <c r="V967" s="189"/>
      <c r="W967" s="189"/>
      <c r="X967" s="189"/>
      <c r="Y967" s="189"/>
      <c r="Z967" s="189"/>
    </row>
    <row r="968" spans="1:26" ht="14.25" customHeight="1">
      <c r="A968" s="189"/>
      <c r="B968" s="189"/>
      <c r="C968" s="189"/>
      <c r="D968" s="189"/>
      <c r="E968" s="189"/>
      <c r="F968" s="189"/>
      <c r="G968" s="189"/>
      <c r="H968" s="189"/>
      <c r="I968" s="189"/>
      <c r="J968" s="189"/>
      <c r="K968" s="189"/>
      <c r="L968" s="189"/>
      <c r="M968" s="189"/>
      <c r="N968" s="189"/>
      <c r="O968" s="189"/>
      <c r="P968" s="189"/>
      <c r="Q968" s="189"/>
      <c r="R968" s="189"/>
      <c r="S968" s="189"/>
      <c r="T968" s="189"/>
      <c r="U968" s="189"/>
      <c r="V968" s="189"/>
      <c r="W968" s="189"/>
      <c r="X968" s="189"/>
      <c r="Y968" s="189"/>
      <c r="Z968" s="189"/>
    </row>
    <row r="969" spans="1:26" ht="14.25" customHeight="1">
      <c r="A969" s="189"/>
      <c r="B969" s="189"/>
      <c r="C969" s="189"/>
      <c r="D969" s="189"/>
      <c r="E969" s="189"/>
      <c r="F969" s="189"/>
      <c r="G969" s="189"/>
      <c r="H969" s="189"/>
      <c r="I969" s="189"/>
      <c r="J969" s="189"/>
      <c r="K969" s="189"/>
      <c r="L969" s="189"/>
      <c r="M969" s="189"/>
      <c r="N969" s="189"/>
      <c r="O969" s="189"/>
      <c r="P969" s="189"/>
      <c r="Q969" s="189"/>
      <c r="R969" s="189"/>
      <c r="S969" s="189"/>
      <c r="T969" s="189"/>
      <c r="U969" s="189"/>
      <c r="V969" s="189"/>
      <c r="W969" s="189"/>
      <c r="X969" s="189"/>
      <c r="Y969" s="189"/>
      <c r="Z969" s="189"/>
    </row>
    <row r="970" spans="1:26" ht="14.25" customHeight="1">
      <c r="A970" s="189"/>
      <c r="B970" s="189"/>
      <c r="C970" s="189"/>
      <c r="D970" s="189"/>
      <c r="E970" s="189"/>
      <c r="F970" s="189"/>
      <c r="G970" s="189"/>
      <c r="H970" s="189"/>
      <c r="I970" s="189"/>
      <c r="J970" s="189"/>
      <c r="K970" s="189"/>
      <c r="L970" s="189"/>
      <c r="M970" s="189"/>
      <c r="N970" s="189"/>
      <c r="O970" s="189"/>
      <c r="P970" s="189"/>
      <c r="Q970" s="189"/>
      <c r="R970" s="189"/>
      <c r="S970" s="189"/>
      <c r="T970" s="189"/>
      <c r="U970" s="189"/>
      <c r="V970" s="189"/>
      <c r="W970" s="189"/>
      <c r="X970" s="189"/>
      <c r="Y970" s="189"/>
      <c r="Z970" s="189"/>
    </row>
    <row r="971" spans="1:26" ht="14.25" customHeight="1">
      <c r="A971" s="189"/>
      <c r="B971" s="189"/>
      <c r="C971" s="189"/>
      <c r="D971" s="189"/>
      <c r="E971" s="189"/>
      <c r="F971" s="189"/>
      <c r="G971" s="189"/>
      <c r="H971" s="189"/>
      <c r="I971" s="189"/>
      <c r="J971" s="189"/>
      <c r="K971" s="189"/>
      <c r="L971" s="189"/>
      <c r="M971" s="189"/>
      <c r="N971" s="189"/>
      <c r="O971" s="189"/>
      <c r="P971" s="189"/>
      <c r="Q971" s="189"/>
      <c r="R971" s="189"/>
      <c r="S971" s="189"/>
      <c r="T971" s="189"/>
      <c r="U971" s="189"/>
      <c r="V971" s="189"/>
      <c r="W971" s="189"/>
      <c r="X971" s="189"/>
      <c r="Y971" s="189"/>
      <c r="Z971" s="189"/>
    </row>
    <row r="972" spans="1:26" ht="14.25" customHeight="1">
      <c r="A972" s="189"/>
      <c r="B972" s="189"/>
      <c r="C972" s="189"/>
      <c r="D972" s="189"/>
      <c r="E972" s="189"/>
      <c r="F972" s="189"/>
      <c r="G972" s="189"/>
      <c r="H972" s="189"/>
      <c r="I972" s="189"/>
      <c r="J972" s="189"/>
      <c r="K972" s="189"/>
      <c r="L972" s="189"/>
      <c r="M972" s="189"/>
      <c r="N972" s="189"/>
      <c r="O972" s="189"/>
      <c r="P972" s="189"/>
      <c r="Q972" s="189"/>
      <c r="R972" s="189"/>
      <c r="S972" s="189"/>
      <c r="T972" s="189"/>
      <c r="U972" s="189"/>
      <c r="V972" s="189"/>
      <c r="W972" s="189"/>
      <c r="X972" s="189"/>
      <c r="Y972" s="189"/>
      <c r="Z972" s="189"/>
    </row>
    <row r="973" spans="1:26" ht="14.25" customHeight="1">
      <c r="A973" s="189"/>
      <c r="B973" s="189"/>
      <c r="C973" s="189"/>
      <c r="D973" s="189"/>
      <c r="E973" s="189"/>
      <c r="F973" s="189"/>
      <c r="G973" s="189"/>
      <c r="H973" s="189"/>
      <c r="I973" s="189"/>
      <c r="J973" s="189"/>
      <c r="K973" s="189"/>
      <c r="L973" s="189"/>
      <c r="M973" s="189"/>
      <c r="N973" s="189"/>
      <c r="O973" s="189"/>
      <c r="P973" s="189"/>
      <c r="Q973" s="189"/>
      <c r="R973" s="189"/>
      <c r="S973" s="189"/>
      <c r="T973" s="189"/>
      <c r="U973" s="189"/>
      <c r="V973" s="189"/>
      <c r="W973" s="189"/>
      <c r="X973" s="189"/>
      <c r="Y973" s="189"/>
      <c r="Z973" s="189"/>
    </row>
    <row r="974" spans="1:26" ht="14.25" customHeight="1">
      <c r="A974" s="189"/>
      <c r="B974" s="189"/>
      <c r="C974" s="189"/>
      <c r="D974" s="189"/>
      <c r="E974" s="189"/>
      <c r="F974" s="189"/>
      <c r="G974" s="189"/>
      <c r="H974" s="189"/>
      <c r="I974" s="189"/>
      <c r="J974" s="189"/>
      <c r="K974" s="189"/>
      <c r="L974" s="189"/>
      <c r="M974" s="189"/>
      <c r="N974" s="189"/>
      <c r="O974" s="189"/>
      <c r="P974" s="189"/>
      <c r="Q974" s="189"/>
      <c r="R974" s="189"/>
      <c r="S974" s="189"/>
      <c r="T974" s="189"/>
      <c r="U974" s="189"/>
      <c r="V974" s="189"/>
      <c r="W974" s="189"/>
      <c r="X974" s="189"/>
      <c r="Y974" s="189"/>
      <c r="Z974" s="189"/>
    </row>
    <row r="975" spans="1:26" ht="14.25" customHeight="1">
      <c r="A975" s="189"/>
      <c r="B975" s="189"/>
      <c r="C975" s="189"/>
      <c r="D975" s="189"/>
      <c r="E975" s="189"/>
      <c r="F975" s="189"/>
      <c r="G975" s="189"/>
      <c r="H975" s="189"/>
      <c r="I975" s="189"/>
      <c r="J975" s="189"/>
      <c r="K975" s="189"/>
      <c r="L975" s="189"/>
      <c r="M975" s="189"/>
      <c r="N975" s="189"/>
      <c r="O975" s="189"/>
      <c r="P975" s="189"/>
      <c r="Q975" s="189"/>
      <c r="R975" s="189"/>
      <c r="S975" s="189"/>
      <c r="T975" s="189"/>
      <c r="U975" s="189"/>
      <c r="V975" s="189"/>
      <c r="W975" s="189"/>
      <c r="X975" s="189"/>
      <c r="Y975" s="189"/>
      <c r="Z975" s="189"/>
    </row>
    <row r="976" spans="1:26" ht="14.25" customHeight="1">
      <c r="A976" s="189"/>
      <c r="B976" s="189"/>
      <c r="C976" s="189"/>
      <c r="D976" s="189"/>
      <c r="E976" s="189"/>
      <c r="F976" s="189"/>
      <c r="G976" s="189"/>
      <c r="H976" s="189"/>
      <c r="I976" s="189"/>
      <c r="J976" s="189"/>
      <c r="K976" s="189"/>
      <c r="L976" s="189"/>
      <c r="M976" s="189"/>
      <c r="N976" s="189"/>
      <c r="O976" s="189"/>
      <c r="P976" s="189"/>
      <c r="Q976" s="189"/>
      <c r="R976" s="189"/>
      <c r="S976" s="189"/>
      <c r="T976" s="189"/>
      <c r="U976" s="189"/>
      <c r="V976" s="189"/>
      <c r="W976" s="189"/>
      <c r="X976" s="189"/>
      <c r="Y976" s="189"/>
      <c r="Z976" s="189"/>
    </row>
    <row r="977" spans="1:26" ht="14.25" customHeight="1">
      <c r="A977" s="189"/>
      <c r="B977" s="189"/>
      <c r="C977" s="189"/>
      <c r="D977" s="189"/>
      <c r="E977" s="189"/>
      <c r="F977" s="189"/>
      <c r="G977" s="189"/>
      <c r="H977" s="189"/>
      <c r="I977" s="189"/>
      <c r="J977" s="189"/>
      <c r="K977" s="189"/>
      <c r="L977" s="189"/>
      <c r="M977" s="189"/>
      <c r="N977" s="189"/>
      <c r="O977" s="189"/>
      <c r="P977" s="189"/>
      <c r="Q977" s="189"/>
      <c r="R977" s="189"/>
      <c r="S977" s="189"/>
      <c r="T977" s="189"/>
      <c r="U977" s="189"/>
      <c r="V977" s="189"/>
      <c r="W977" s="189"/>
      <c r="X977" s="189"/>
      <c r="Y977" s="189"/>
      <c r="Z977" s="189"/>
    </row>
    <row r="978" spans="1:26" ht="14.25" customHeight="1">
      <c r="A978" s="189"/>
      <c r="B978" s="189"/>
      <c r="C978" s="189"/>
      <c r="D978" s="189"/>
      <c r="E978" s="189"/>
      <c r="F978" s="189"/>
      <c r="G978" s="189"/>
      <c r="H978" s="189"/>
      <c r="I978" s="189"/>
      <c r="J978" s="189"/>
      <c r="K978" s="189"/>
      <c r="L978" s="189"/>
      <c r="M978" s="189"/>
      <c r="N978" s="189"/>
      <c r="O978" s="189"/>
      <c r="P978" s="189"/>
      <c r="Q978" s="189"/>
      <c r="R978" s="189"/>
      <c r="S978" s="189"/>
      <c r="T978" s="189"/>
      <c r="U978" s="189"/>
      <c r="V978" s="189"/>
      <c r="W978" s="189"/>
      <c r="X978" s="189"/>
      <c r="Y978" s="189"/>
      <c r="Z978" s="189"/>
    </row>
    <row r="979" spans="1:26" ht="14.25" customHeight="1">
      <c r="A979" s="189"/>
      <c r="B979" s="189"/>
      <c r="C979" s="189"/>
      <c r="D979" s="189"/>
      <c r="E979" s="189"/>
      <c r="F979" s="189"/>
      <c r="G979" s="189"/>
      <c r="H979" s="189"/>
      <c r="I979" s="189"/>
      <c r="J979" s="189"/>
      <c r="K979" s="189"/>
      <c r="L979" s="189"/>
      <c r="M979" s="189"/>
      <c r="N979" s="189"/>
      <c r="O979" s="189"/>
      <c r="P979" s="189"/>
      <c r="Q979" s="189"/>
      <c r="R979" s="189"/>
      <c r="S979" s="189"/>
      <c r="T979" s="189"/>
      <c r="U979" s="189"/>
      <c r="V979" s="189"/>
      <c r="W979" s="189"/>
      <c r="X979" s="189"/>
      <c r="Y979" s="189"/>
      <c r="Z979" s="189"/>
    </row>
    <row r="980" spans="1:26" ht="14.25" customHeight="1">
      <c r="A980" s="189"/>
      <c r="B980" s="189"/>
      <c r="C980" s="189"/>
      <c r="D980" s="189"/>
      <c r="E980" s="189"/>
      <c r="F980" s="189"/>
      <c r="G980" s="189"/>
      <c r="H980" s="189"/>
      <c r="I980" s="189"/>
      <c r="J980" s="189"/>
      <c r="K980" s="189"/>
      <c r="L980" s="189"/>
      <c r="M980" s="189"/>
      <c r="N980" s="189"/>
      <c r="O980" s="189"/>
      <c r="P980" s="189"/>
      <c r="Q980" s="189"/>
      <c r="R980" s="189"/>
      <c r="S980" s="189"/>
      <c r="T980" s="189"/>
      <c r="U980" s="189"/>
      <c r="V980" s="189"/>
      <c r="W980" s="189"/>
      <c r="X980" s="189"/>
      <c r="Y980" s="189"/>
      <c r="Z980" s="189"/>
    </row>
    <row r="981" spans="1:26" ht="14.25" customHeight="1">
      <c r="A981" s="189"/>
      <c r="B981" s="189"/>
      <c r="C981" s="189"/>
      <c r="D981" s="189"/>
      <c r="E981" s="189"/>
      <c r="F981" s="189"/>
      <c r="G981" s="189"/>
      <c r="H981" s="189"/>
      <c r="I981" s="189"/>
      <c r="J981" s="189"/>
      <c r="K981" s="189"/>
      <c r="L981" s="189"/>
      <c r="M981" s="189"/>
      <c r="N981" s="189"/>
      <c r="O981" s="189"/>
      <c r="P981" s="189"/>
      <c r="Q981" s="189"/>
      <c r="R981" s="189"/>
      <c r="S981" s="189"/>
      <c r="T981" s="189"/>
      <c r="U981" s="189"/>
      <c r="V981" s="189"/>
      <c r="W981" s="189"/>
      <c r="X981" s="189"/>
      <c r="Y981" s="189"/>
      <c r="Z981" s="189"/>
    </row>
    <row r="982" spans="1:26" ht="14.25" customHeight="1">
      <c r="A982" s="189"/>
      <c r="B982" s="189"/>
      <c r="C982" s="189"/>
      <c r="D982" s="189"/>
      <c r="E982" s="189"/>
      <c r="F982" s="189"/>
      <c r="G982" s="189"/>
      <c r="H982" s="189"/>
      <c r="I982" s="189"/>
      <c r="J982" s="189"/>
      <c r="K982" s="189"/>
      <c r="L982" s="189"/>
      <c r="M982" s="189"/>
      <c r="N982" s="189"/>
      <c r="O982" s="189"/>
      <c r="P982" s="189"/>
      <c r="Q982" s="189"/>
      <c r="R982" s="189"/>
      <c r="S982" s="189"/>
      <c r="T982" s="189"/>
      <c r="U982" s="189"/>
      <c r="V982" s="189"/>
      <c r="W982" s="189"/>
      <c r="X982" s="189"/>
      <c r="Y982" s="189"/>
      <c r="Z982" s="189"/>
    </row>
    <row r="983" spans="1:26" ht="14.25" customHeight="1">
      <c r="A983" s="189"/>
      <c r="B983" s="189"/>
      <c r="C983" s="189"/>
      <c r="D983" s="189"/>
      <c r="E983" s="189"/>
      <c r="F983" s="189"/>
      <c r="G983" s="189"/>
      <c r="H983" s="189"/>
      <c r="I983" s="189"/>
      <c r="J983" s="189"/>
      <c r="K983" s="189"/>
      <c r="L983" s="189"/>
      <c r="M983" s="189"/>
      <c r="N983" s="189"/>
      <c r="O983" s="189"/>
      <c r="P983" s="189"/>
      <c r="Q983" s="189"/>
      <c r="R983" s="189"/>
      <c r="S983" s="189"/>
      <c r="T983" s="189"/>
      <c r="U983" s="189"/>
      <c r="V983" s="189"/>
      <c r="W983" s="189"/>
      <c r="X983" s="189"/>
      <c r="Y983" s="189"/>
      <c r="Z983" s="189"/>
    </row>
    <row r="984" spans="1:26" ht="14.25" customHeight="1">
      <c r="A984" s="189"/>
      <c r="B984" s="189"/>
      <c r="C984" s="189"/>
      <c r="D984" s="189"/>
      <c r="E984" s="189"/>
      <c r="F984" s="189"/>
      <c r="G984" s="189"/>
      <c r="H984" s="189"/>
      <c r="I984" s="189"/>
      <c r="J984" s="189"/>
      <c r="K984" s="189"/>
      <c r="L984" s="189"/>
      <c r="M984" s="189"/>
      <c r="N984" s="189"/>
      <c r="O984" s="189"/>
      <c r="P984" s="189"/>
      <c r="Q984" s="189"/>
      <c r="R984" s="189"/>
      <c r="S984" s="189"/>
      <c r="T984" s="189"/>
      <c r="U984" s="189"/>
      <c r="V984" s="189"/>
      <c r="W984" s="189"/>
      <c r="X984" s="189"/>
      <c r="Y984" s="189"/>
      <c r="Z984" s="189"/>
    </row>
    <row r="985" spans="1:26" ht="14.25" customHeight="1">
      <c r="A985" s="189"/>
      <c r="B985" s="189"/>
      <c r="C985" s="189"/>
      <c r="D985" s="189"/>
      <c r="E985" s="189"/>
      <c r="F985" s="189"/>
      <c r="G985" s="189"/>
      <c r="H985" s="189"/>
      <c r="I985" s="189"/>
      <c r="J985" s="189"/>
      <c r="K985" s="189"/>
      <c r="L985" s="189"/>
      <c r="M985" s="189"/>
      <c r="N985" s="189"/>
      <c r="O985" s="189"/>
      <c r="P985" s="189"/>
      <c r="Q985" s="189"/>
      <c r="R985" s="189"/>
      <c r="S985" s="189"/>
      <c r="T985" s="189"/>
      <c r="U985" s="189"/>
      <c r="V985" s="189"/>
      <c r="W985" s="189"/>
      <c r="X985" s="189"/>
      <c r="Y985" s="189"/>
      <c r="Z985" s="189"/>
    </row>
    <row r="986" spans="1:26" ht="14.25" customHeight="1">
      <c r="A986" s="189"/>
      <c r="B986" s="189"/>
      <c r="C986" s="189"/>
      <c r="D986" s="189"/>
      <c r="E986" s="189"/>
      <c r="F986" s="189"/>
      <c r="G986" s="189"/>
      <c r="H986" s="189"/>
      <c r="I986" s="189"/>
      <c r="J986" s="189"/>
      <c r="K986" s="189"/>
      <c r="L986" s="189"/>
      <c r="M986" s="189"/>
      <c r="N986" s="189"/>
      <c r="O986" s="189"/>
      <c r="P986" s="189"/>
      <c r="Q986" s="189"/>
      <c r="R986" s="189"/>
      <c r="S986" s="189"/>
      <c r="T986" s="189"/>
      <c r="U986" s="189"/>
      <c r="V986" s="189"/>
      <c r="W986" s="189"/>
      <c r="X986" s="189"/>
      <c r="Y986" s="189"/>
      <c r="Z986" s="189"/>
    </row>
    <row r="987" spans="1:26" ht="14.25" customHeight="1">
      <c r="A987" s="189"/>
      <c r="B987" s="189"/>
      <c r="C987" s="189"/>
      <c r="D987" s="189"/>
      <c r="E987" s="189"/>
      <c r="F987" s="189"/>
      <c r="G987" s="189"/>
      <c r="H987" s="189"/>
      <c r="I987" s="189"/>
      <c r="J987" s="189"/>
      <c r="K987" s="189"/>
      <c r="L987" s="189"/>
      <c r="M987" s="189"/>
      <c r="N987" s="189"/>
      <c r="O987" s="189"/>
      <c r="P987" s="189"/>
      <c r="Q987" s="189"/>
      <c r="R987" s="189"/>
      <c r="S987" s="189"/>
      <c r="T987" s="189"/>
      <c r="U987" s="189"/>
      <c r="V987" s="189"/>
      <c r="W987" s="189"/>
      <c r="X987" s="189"/>
      <c r="Y987" s="189"/>
      <c r="Z987" s="189"/>
    </row>
    <row r="988" spans="1:26" ht="14.25" customHeight="1">
      <c r="A988" s="189"/>
      <c r="B988" s="189"/>
      <c r="C988" s="189"/>
      <c r="D988" s="189"/>
      <c r="E988" s="189"/>
      <c r="F988" s="189"/>
      <c r="G988" s="189"/>
      <c r="H988" s="189"/>
      <c r="I988" s="189"/>
      <c r="J988" s="189"/>
      <c r="K988" s="189"/>
      <c r="L988" s="189"/>
      <c r="M988" s="189"/>
      <c r="N988" s="189"/>
      <c r="O988" s="189"/>
      <c r="P988" s="189"/>
      <c r="Q988" s="189"/>
      <c r="R988" s="189"/>
      <c r="S988" s="189"/>
      <c r="T988" s="189"/>
      <c r="U988" s="189"/>
      <c r="V988" s="189"/>
      <c r="W988" s="189"/>
      <c r="X988" s="189"/>
      <c r="Y988" s="189"/>
      <c r="Z988" s="189"/>
    </row>
    <row r="989" spans="1:26" ht="14.25" customHeight="1">
      <c r="A989" s="189"/>
      <c r="B989" s="189"/>
      <c r="C989" s="189"/>
      <c r="D989" s="189"/>
      <c r="E989" s="189"/>
      <c r="F989" s="189"/>
      <c r="G989" s="189"/>
      <c r="H989" s="189"/>
      <c r="I989" s="189"/>
      <c r="J989" s="189"/>
      <c r="K989" s="189"/>
      <c r="L989" s="189"/>
      <c r="M989" s="189"/>
      <c r="N989" s="189"/>
      <c r="O989" s="189"/>
      <c r="P989" s="189"/>
      <c r="Q989" s="189"/>
      <c r="R989" s="189"/>
      <c r="S989" s="189"/>
      <c r="T989" s="189"/>
      <c r="U989" s="189"/>
      <c r="V989" s="189"/>
      <c r="W989" s="189"/>
      <c r="X989" s="189"/>
      <c r="Y989" s="189"/>
      <c r="Z989" s="189"/>
    </row>
    <row r="990" spans="1:26" ht="14.25" customHeight="1">
      <c r="A990" s="189"/>
      <c r="B990" s="189"/>
      <c r="C990" s="189"/>
      <c r="D990" s="189"/>
      <c r="E990" s="189"/>
      <c r="F990" s="189"/>
      <c r="G990" s="189"/>
      <c r="H990" s="189"/>
      <c r="I990" s="189"/>
      <c r="J990" s="189"/>
      <c r="K990" s="189"/>
      <c r="L990" s="189"/>
      <c r="M990" s="189"/>
      <c r="N990" s="189"/>
      <c r="O990" s="189"/>
      <c r="P990" s="189"/>
      <c r="Q990" s="189"/>
      <c r="R990" s="189"/>
      <c r="S990" s="189"/>
      <c r="T990" s="189"/>
      <c r="U990" s="189"/>
      <c r="V990" s="189"/>
      <c r="W990" s="189"/>
      <c r="X990" s="189"/>
      <c r="Y990" s="189"/>
      <c r="Z990" s="189"/>
    </row>
    <row r="991" spans="1:26" ht="14.25" customHeight="1">
      <c r="A991" s="189"/>
      <c r="B991" s="189"/>
      <c r="C991" s="189"/>
      <c r="D991" s="189"/>
      <c r="E991" s="189"/>
      <c r="F991" s="189"/>
      <c r="G991" s="189"/>
      <c r="H991" s="189"/>
      <c r="I991" s="189"/>
      <c r="J991" s="189"/>
      <c r="K991" s="189"/>
      <c r="L991" s="189"/>
      <c r="M991" s="189"/>
      <c r="N991" s="189"/>
      <c r="O991" s="189"/>
      <c r="P991" s="189"/>
      <c r="Q991" s="189"/>
      <c r="R991" s="189"/>
      <c r="S991" s="189"/>
      <c r="T991" s="189"/>
      <c r="U991" s="189"/>
      <c r="V991" s="189"/>
      <c r="W991" s="189"/>
      <c r="X991" s="189"/>
      <c r="Y991" s="189"/>
      <c r="Z991" s="189"/>
    </row>
    <row r="992" spans="1:26" ht="14.25" customHeight="1">
      <c r="A992" s="189"/>
      <c r="B992" s="189"/>
      <c r="C992" s="189"/>
      <c r="D992" s="189"/>
      <c r="E992" s="189"/>
      <c r="F992" s="189"/>
      <c r="G992" s="189"/>
      <c r="H992" s="189"/>
      <c r="I992" s="189"/>
      <c r="J992" s="189"/>
      <c r="K992" s="189"/>
      <c r="L992" s="189"/>
      <c r="M992" s="189"/>
      <c r="N992" s="189"/>
      <c r="O992" s="189"/>
      <c r="P992" s="189"/>
      <c r="Q992" s="189"/>
      <c r="R992" s="189"/>
      <c r="S992" s="189"/>
      <c r="T992" s="189"/>
      <c r="U992" s="189"/>
      <c r="V992" s="189"/>
      <c r="W992" s="189"/>
      <c r="X992" s="189"/>
      <c r="Y992" s="189"/>
      <c r="Z992" s="189"/>
    </row>
    <row r="993" spans="1:26" ht="14.25" customHeight="1">
      <c r="A993" s="189"/>
      <c r="B993" s="189"/>
      <c r="C993" s="189"/>
      <c r="D993" s="189"/>
      <c r="E993" s="189"/>
      <c r="F993" s="189"/>
      <c r="G993" s="189"/>
      <c r="H993" s="189"/>
      <c r="I993" s="189"/>
      <c r="J993" s="189"/>
      <c r="K993" s="189"/>
      <c r="L993" s="189"/>
      <c r="M993" s="189"/>
      <c r="N993" s="189"/>
      <c r="O993" s="189"/>
      <c r="P993" s="189"/>
      <c r="Q993" s="189"/>
      <c r="R993" s="189"/>
      <c r="S993" s="189"/>
      <c r="T993" s="189"/>
      <c r="U993" s="189"/>
      <c r="V993" s="189"/>
      <c r="W993" s="189"/>
      <c r="X993" s="189"/>
      <c r="Y993" s="189"/>
      <c r="Z993" s="189"/>
    </row>
    <row r="994" spans="1:26" ht="14.25" customHeight="1">
      <c r="A994" s="189"/>
      <c r="B994" s="189"/>
      <c r="C994" s="189"/>
      <c r="D994" s="189"/>
      <c r="E994" s="189"/>
      <c r="F994" s="189"/>
      <c r="G994" s="189"/>
      <c r="H994" s="189"/>
      <c r="I994" s="189"/>
      <c r="J994" s="189"/>
      <c r="K994" s="189"/>
      <c r="L994" s="189"/>
      <c r="M994" s="189"/>
      <c r="N994" s="189"/>
      <c r="O994" s="189"/>
      <c r="P994" s="189"/>
      <c r="Q994" s="189"/>
      <c r="R994" s="189"/>
      <c r="S994" s="189"/>
      <c r="T994" s="189"/>
      <c r="U994" s="189"/>
      <c r="V994" s="189"/>
      <c r="W994" s="189"/>
      <c r="X994" s="189"/>
      <c r="Y994" s="189"/>
      <c r="Z994" s="189"/>
    </row>
    <row r="995" spans="1:26" ht="14.25" customHeight="1">
      <c r="A995" s="189"/>
      <c r="B995" s="189"/>
      <c r="C995" s="189"/>
      <c r="D995" s="189"/>
      <c r="E995" s="189"/>
      <c r="F995" s="189"/>
      <c r="G995" s="189"/>
      <c r="H995" s="189"/>
      <c r="I995" s="189"/>
      <c r="J995" s="189"/>
      <c r="K995" s="189"/>
      <c r="L995" s="189"/>
      <c r="M995" s="189"/>
      <c r="N995" s="189"/>
      <c r="O995" s="189"/>
      <c r="P995" s="189"/>
      <c r="Q995" s="189"/>
      <c r="R995" s="189"/>
      <c r="S995" s="189"/>
      <c r="T995" s="189"/>
      <c r="U995" s="189"/>
      <c r="V995" s="189"/>
      <c r="W995" s="189"/>
      <c r="X995" s="189"/>
      <c r="Y995" s="189"/>
      <c r="Z995" s="189"/>
    </row>
    <row r="996" spans="1:26" ht="14.25" customHeight="1">
      <c r="A996" s="189"/>
      <c r="B996" s="189"/>
      <c r="C996" s="189"/>
      <c r="D996" s="189"/>
      <c r="E996" s="189"/>
      <c r="F996" s="189"/>
      <c r="G996" s="189"/>
      <c r="H996" s="189"/>
      <c r="I996" s="189"/>
      <c r="J996" s="189"/>
      <c r="K996" s="189"/>
      <c r="L996" s="189"/>
      <c r="M996" s="189"/>
      <c r="N996" s="189"/>
      <c r="O996" s="189"/>
      <c r="P996" s="189"/>
      <c r="Q996" s="189"/>
      <c r="R996" s="189"/>
      <c r="S996" s="189"/>
      <c r="T996" s="189"/>
      <c r="U996" s="189"/>
      <c r="V996" s="189"/>
      <c r="W996" s="189"/>
      <c r="X996" s="189"/>
      <c r="Y996" s="189"/>
      <c r="Z996" s="189"/>
    </row>
    <row r="997" spans="1:26" ht="14.25" customHeight="1">
      <c r="A997" s="189"/>
      <c r="B997" s="189"/>
      <c r="C997" s="189"/>
      <c r="D997" s="189"/>
      <c r="E997" s="189"/>
      <c r="F997" s="189"/>
      <c r="G997" s="189"/>
      <c r="H997" s="189"/>
      <c r="I997" s="189"/>
      <c r="J997" s="189"/>
      <c r="K997" s="189"/>
      <c r="L997" s="189"/>
      <c r="M997" s="189"/>
      <c r="N997" s="189"/>
      <c r="O997" s="189"/>
      <c r="P997" s="189"/>
      <c r="Q997" s="189"/>
      <c r="R997" s="189"/>
      <c r="S997" s="189"/>
      <c r="T997" s="189"/>
      <c r="U997" s="189"/>
      <c r="V997" s="189"/>
      <c r="W997" s="189"/>
      <c r="X997" s="189"/>
      <c r="Y997" s="189"/>
      <c r="Z997" s="189"/>
    </row>
    <row r="998" spans="1:26" ht="14.25" customHeight="1">
      <c r="A998" s="189"/>
      <c r="B998" s="189"/>
      <c r="C998" s="189"/>
      <c r="D998" s="189"/>
      <c r="E998" s="189"/>
      <c r="F998" s="189"/>
      <c r="G998" s="189"/>
      <c r="H998" s="189"/>
      <c r="I998" s="189"/>
      <c r="J998" s="189"/>
      <c r="K998" s="189"/>
      <c r="L998" s="189"/>
      <c r="M998" s="189"/>
      <c r="N998" s="189"/>
      <c r="O998" s="189"/>
      <c r="P998" s="189"/>
      <c r="Q998" s="189"/>
      <c r="R998" s="189"/>
      <c r="S998" s="189"/>
      <c r="T998" s="189"/>
      <c r="U998" s="189"/>
      <c r="V998" s="189"/>
      <c r="W998" s="189"/>
      <c r="X998" s="189"/>
      <c r="Y998" s="189"/>
      <c r="Z998" s="189"/>
    </row>
    <row r="999" spans="1:26" ht="14.25" customHeight="1">
      <c r="A999" s="189"/>
      <c r="B999" s="189"/>
      <c r="C999" s="189"/>
      <c r="D999" s="189"/>
      <c r="E999" s="189"/>
      <c r="F999" s="189"/>
      <c r="G999" s="189"/>
      <c r="H999" s="189"/>
      <c r="I999" s="189"/>
      <c r="J999" s="189"/>
      <c r="K999" s="189"/>
      <c r="L999" s="189"/>
      <c r="M999" s="189"/>
      <c r="N999" s="189"/>
      <c r="O999" s="189"/>
      <c r="P999" s="189"/>
      <c r="Q999" s="189"/>
      <c r="R999" s="189"/>
      <c r="S999" s="189"/>
      <c r="T999" s="189"/>
      <c r="U999" s="189"/>
      <c r="V999" s="189"/>
      <c r="W999" s="189"/>
      <c r="X999" s="189"/>
      <c r="Y999" s="189"/>
      <c r="Z999" s="189"/>
    </row>
    <row r="1000" spans="1:26" ht="14.25" customHeight="1">
      <c r="A1000" s="189"/>
      <c r="B1000" s="189"/>
      <c r="C1000" s="189"/>
      <c r="D1000" s="189"/>
      <c r="E1000" s="189"/>
      <c r="F1000" s="189"/>
      <c r="G1000" s="189"/>
      <c r="H1000" s="189"/>
      <c r="I1000" s="189"/>
      <c r="J1000" s="189"/>
      <c r="K1000" s="189"/>
      <c r="L1000" s="189"/>
      <c r="M1000" s="189"/>
      <c r="N1000" s="189"/>
      <c r="O1000" s="189"/>
      <c r="P1000" s="189"/>
      <c r="Q1000" s="189"/>
      <c r="R1000" s="189"/>
      <c r="S1000" s="189"/>
      <c r="T1000" s="189"/>
      <c r="U1000" s="189"/>
      <c r="V1000" s="189"/>
      <c r="W1000" s="189"/>
      <c r="X1000" s="189"/>
      <c r="Y1000" s="189"/>
      <c r="Z1000" s="189"/>
    </row>
  </sheetData>
  <mergeCells count="124">
    <mergeCell ref="I80:I85"/>
    <mergeCell ref="J80:J85"/>
    <mergeCell ref="K80:K85"/>
    <mergeCell ref="C72:C79"/>
    <mergeCell ref="C80:C85"/>
    <mergeCell ref="D80:D85"/>
    <mergeCell ref="E80:E85"/>
    <mergeCell ref="F80:F85"/>
    <mergeCell ref="G80:G85"/>
    <mergeCell ref="H80:H85"/>
    <mergeCell ref="E72:E79"/>
    <mergeCell ref="F72:F79"/>
    <mergeCell ref="H72:H79"/>
    <mergeCell ref="I72:I79"/>
    <mergeCell ref="J72:J79"/>
    <mergeCell ref="K72:K79"/>
    <mergeCell ref="C60:C66"/>
    <mergeCell ref="D60:D66"/>
    <mergeCell ref="E60:E66"/>
    <mergeCell ref="F60:F66"/>
    <mergeCell ref="G60:G66"/>
    <mergeCell ref="D72:D79"/>
    <mergeCell ref="G72:G79"/>
    <mergeCell ref="A3:G3"/>
    <mergeCell ref="A4:A5"/>
    <mergeCell ref="B4:B5"/>
    <mergeCell ref="C4:F4"/>
    <mergeCell ref="G4:G5"/>
    <mergeCell ref="A19:A22"/>
    <mergeCell ref="A23:A28"/>
    <mergeCell ref="C19:C22"/>
    <mergeCell ref="C23:C28"/>
    <mergeCell ref="E172:E175"/>
    <mergeCell ref="F172:F175"/>
    <mergeCell ref="C167:C171"/>
    <mergeCell ref="D167:D171"/>
    <mergeCell ref="E167:E171"/>
    <mergeCell ref="F167:F171"/>
    <mergeCell ref="G167:G171"/>
    <mergeCell ref="C172:C175"/>
    <mergeCell ref="D172:D175"/>
    <mergeCell ref="G172:G175"/>
    <mergeCell ref="F161:F166"/>
    <mergeCell ref="G161:G166"/>
    <mergeCell ref="C100:C104"/>
    <mergeCell ref="C154:C160"/>
    <mergeCell ref="D154:D160"/>
    <mergeCell ref="E154:E160"/>
    <mergeCell ref="F154:F160"/>
    <mergeCell ref="G154:G160"/>
    <mergeCell ref="C161:C166"/>
    <mergeCell ref="D161:D166"/>
    <mergeCell ref="E161:E166"/>
    <mergeCell ref="J100:J104"/>
    <mergeCell ref="K100:K104"/>
    <mergeCell ref="D100:D104"/>
    <mergeCell ref="E100:E104"/>
    <mergeCell ref="F100:F104"/>
    <mergeCell ref="G100:G104"/>
    <mergeCell ref="H100:H104"/>
    <mergeCell ref="I100:I104"/>
    <mergeCell ref="B134:G134"/>
    <mergeCell ref="J91:J95"/>
    <mergeCell ref="K91:K95"/>
    <mergeCell ref="C91:C95"/>
    <mergeCell ref="D91:D95"/>
    <mergeCell ref="E91:E95"/>
    <mergeCell ref="F91:F95"/>
    <mergeCell ref="G91:G95"/>
    <mergeCell ref="H91:H95"/>
    <mergeCell ref="I91:I95"/>
    <mergeCell ref="J86:J90"/>
    <mergeCell ref="K86:K90"/>
    <mergeCell ref="C86:C90"/>
    <mergeCell ref="D86:D90"/>
    <mergeCell ref="E86:E90"/>
    <mergeCell ref="F86:F90"/>
    <mergeCell ref="G86:G90"/>
    <mergeCell ref="H86:H90"/>
    <mergeCell ref="I86:I90"/>
    <mergeCell ref="I40:I44"/>
    <mergeCell ref="J40:J44"/>
    <mergeCell ref="K40:K44"/>
    <mergeCell ref="C37:C39"/>
    <mergeCell ref="C40:C44"/>
    <mergeCell ref="D40:D44"/>
    <mergeCell ref="E40:E44"/>
    <mergeCell ref="F40:F44"/>
    <mergeCell ref="G40:G44"/>
    <mergeCell ref="H40:H44"/>
    <mergeCell ref="D37:D39"/>
    <mergeCell ref="E37:E39"/>
    <mergeCell ref="F37:F39"/>
    <mergeCell ref="G37:G39"/>
    <mergeCell ref="H37:H39"/>
    <mergeCell ref="I29:I33"/>
    <mergeCell ref="J29:J33"/>
    <mergeCell ref="K29:K33"/>
    <mergeCell ref="I37:I39"/>
    <mergeCell ref="J37:J39"/>
    <mergeCell ref="K37:K39"/>
    <mergeCell ref="A29:A33"/>
    <mergeCell ref="C29:C33"/>
    <mergeCell ref="D29:D33"/>
    <mergeCell ref="E29:E33"/>
    <mergeCell ref="F29:F33"/>
    <mergeCell ref="G29:G33"/>
    <mergeCell ref="H29:H33"/>
    <mergeCell ref="D19:D22"/>
    <mergeCell ref="E19:E22"/>
    <mergeCell ref="F19:F22"/>
    <mergeCell ref="G19:G22"/>
    <mergeCell ref="H19:H22"/>
    <mergeCell ref="I19:I22"/>
    <mergeCell ref="J19:J22"/>
    <mergeCell ref="K19:K22"/>
    <mergeCell ref="D23:D28"/>
    <mergeCell ref="E23:E28"/>
    <mergeCell ref="F23:F28"/>
    <mergeCell ref="G23:G28"/>
    <mergeCell ref="H23:H28"/>
    <mergeCell ref="I23:I28"/>
    <mergeCell ref="J23:J28"/>
    <mergeCell ref="K23:K2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defaultColWidth="14.42578125" defaultRowHeight="15" customHeight="1"/>
  <cols>
    <col min="1" max="1" width="9.140625" customWidth="1"/>
    <col min="2" max="2" width="4.5703125" customWidth="1"/>
    <col min="3" max="3" width="4.7109375" customWidth="1"/>
    <col min="4" max="4" width="4.28515625" customWidth="1"/>
    <col min="5" max="5" width="4.42578125" customWidth="1"/>
    <col min="6" max="6" width="4.85546875" customWidth="1"/>
    <col min="7" max="7" width="4.5703125" customWidth="1"/>
    <col min="8" max="8" width="4.85546875" customWidth="1"/>
    <col min="9" max="9" width="4.7109375" customWidth="1"/>
    <col min="10" max="10" width="4.42578125" customWidth="1"/>
    <col min="11" max="11" width="4.85546875" customWidth="1"/>
    <col min="12" max="12" width="4.28515625" customWidth="1"/>
    <col min="13" max="13" width="4.85546875" customWidth="1"/>
    <col min="14" max="14" width="5.140625" customWidth="1"/>
    <col min="15" max="15" width="4.5703125" customWidth="1"/>
    <col min="16" max="16" width="6.42578125" customWidth="1"/>
    <col min="17" max="17" width="3.85546875" customWidth="1"/>
    <col min="18" max="18" width="3.7109375" customWidth="1"/>
    <col min="19" max="19" width="4.5703125" customWidth="1"/>
    <col min="20" max="20" width="4.42578125" customWidth="1"/>
    <col min="21" max="21" width="4.28515625" customWidth="1"/>
    <col min="22" max="22" width="9.140625" customWidth="1"/>
    <col min="23" max="23" width="4.28515625" customWidth="1"/>
    <col min="24" max="28" width="9.140625" customWidth="1"/>
  </cols>
  <sheetData>
    <row r="1" spans="1:28" ht="14.25" customHeight="1">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row>
    <row r="2" spans="1:28" ht="14.25" customHeight="1">
      <c r="A2" s="189"/>
      <c r="B2" s="373" t="s">
        <v>886</v>
      </c>
      <c r="C2" s="373"/>
      <c r="D2" s="373"/>
      <c r="E2" s="373"/>
      <c r="F2" s="373"/>
      <c r="G2" s="373"/>
      <c r="H2" s="373"/>
      <c r="I2" s="373"/>
      <c r="J2" s="373"/>
      <c r="K2" s="373"/>
      <c r="L2" s="373"/>
      <c r="M2" s="373"/>
      <c r="N2" s="189"/>
      <c r="O2" s="189"/>
      <c r="P2" s="189"/>
      <c r="Q2" s="189"/>
      <c r="R2" s="374"/>
      <c r="S2" s="374"/>
      <c r="T2" s="374"/>
      <c r="U2" s="374"/>
      <c r="V2" s="189"/>
      <c r="W2" s="189"/>
      <c r="X2" s="189"/>
      <c r="Y2" s="189"/>
      <c r="Z2" s="189"/>
      <c r="AA2" s="189"/>
      <c r="AB2" s="189"/>
    </row>
    <row r="3" spans="1:28" ht="14.25" customHeight="1">
      <c r="A3" s="189"/>
      <c r="B3" s="373"/>
      <c r="C3" s="373"/>
      <c r="D3" s="373"/>
      <c r="E3" s="373"/>
      <c r="F3" s="373"/>
      <c r="G3" s="373"/>
      <c r="H3" s="373"/>
      <c r="I3" s="373"/>
      <c r="J3" s="373"/>
      <c r="K3" s="373"/>
      <c r="L3" s="189"/>
      <c r="M3" s="375"/>
      <c r="N3" s="343"/>
      <c r="O3" s="343"/>
      <c r="P3" s="375"/>
      <c r="Q3" s="343"/>
      <c r="R3" s="343"/>
      <c r="S3" s="343"/>
      <c r="T3" s="343"/>
      <c r="U3" s="343"/>
      <c r="V3" s="189"/>
      <c r="W3" s="189"/>
      <c r="X3" s="189"/>
      <c r="Y3" s="189"/>
      <c r="Z3" s="189"/>
      <c r="AA3" s="189"/>
      <c r="AB3" s="189"/>
    </row>
    <row r="4" spans="1:28" ht="14.25" customHeight="1">
      <c r="A4" s="376" t="s">
        <v>887</v>
      </c>
      <c r="B4" s="377"/>
      <c r="C4" s="377"/>
      <c r="D4" s="189"/>
      <c r="E4" s="189"/>
      <c r="F4" s="189"/>
      <c r="G4" s="189"/>
      <c r="H4" s="189"/>
      <c r="I4" s="189"/>
      <c r="J4" s="189"/>
      <c r="K4" s="189"/>
      <c r="L4" s="343"/>
      <c r="M4" s="343"/>
      <c r="N4" s="343"/>
      <c r="O4" s="343"/>
      <c r="P4" s="343"/>
      <c r="Q4" s="343"/>
      <c r="R4" s="343"/>
      <c r="S4" s="343"/>
      <c r="T4" s="343"/>
      <c r="U4" s="343"/>
      <c r="V4" s="189"/>
      <c r="W4" s="189"/>
      <c r="X4" s="189"/>
      <c r="Y4" s="189"/>
      <c r="Z4" s="189"/>
      <c r="AA4" s="189"/>
      <c r="AB4" s="189"/>
    </row>
    <row r="5" spans="1:28" ht="14.25" customHeight="1">
      <c r="A5" s="189">
        <v>100</v>
      </c>
      <c r="B5" s="188"/>
      <c r="C5" s="188"/>
      <c r="D5" s="188"/>
      <c r="E5" s="188"/>
      <c r="F5" s="188"/>
      <c r="G5" s="188"/>
      <c r="H5" s="188"/>
      <c r="I5" s="188"/>
      <c r="J5" s="188"/>
      <c r="K5" s="188"/>
      <c r="L5" s="343"/>
      <c r="M5" s="343"/>
      <c r="N5" s="343"/>
      <c r="O5" s="343"/>
      <c r="P5" s="343"/>
      <c r="Q5" s="343"/>
      <c r="R5" s="343"/>
      <c r="S5" s="343"/>
      <c r="T5" s="343"/>
      <c r="U5" s="343"/>
      <c r="V5" s="189"/>
      <c r="W5" s="189"/>
      <c r="X5" s="189"/>
      <c r="Y5" s="189"/>
      <c r="Z5" s="189"/>
      <c r="AA5" s="189"/>
      <c r="AB5" s="189"/>
    </row>
    <row r="6" spans="1:28" ht="17.25" customHeight="1">
      <c r="A6" s="189">
        <v>99</v>
      </c>
      <c r="B6" s="378"/>
      <c r="C6" s="379"/>
      <c r="D6" s="379"/>
      <c r="E6" s="379"/>
      <c r="F6" s="379"/>
      <c r="G6" s="379"/>
      <c r="H6" s="379"/>
      <c r="I6" s="379"/>
      <c r="J6" s="379"/>
      <c r="K6" s="379"/>
      <c r="L6" s="380"/>
      <c r="M6" s="377"/>
      <c r="N6" s="377"/>
      <c r="O6" s="377"/>
      <c r="P6" s="381"/>
      <c r="Q6" s="381"/>
      <c r="R6" s="382"/>
      <c r="S6" s="383"/>
      <c r="T6" s="383"/>
      <c r="U6" s="383"/>
      <c r="V6" s="189"/>
      <c r="W6" s="189"/>
      <c r="X6" s="476" t="s">
        <v>888</v>
      </c>
      <c r="Y6" s="415"/>
      <c r="Z6" s="415"/>
      <c r="AA6" s="415"/>
      <c r="AB6" s="415"/>
    </row>
    <row r="7" spans="1:28" ht="14.25" customHeight="1">
      <c r="A7" s="189">
        <v>98</v>
      </c>
      <c r="B7" s="378"/>
      <c r="C7" s="379"/>
      <c r="D7" s="379"/>
      <c r="E7" s="379"/>
      <c r="F7" s="379"/>
      <c r="G7" s="379"/>
      <c r="H7" s="379"/>
      <c r="I7" s="379"/>
      <c r="J7" s="379"/>
      <c r="K7" s="379"/>
      <c r="L7" s="380"/>
      <c r="M7" s="377"/>
      <c r="N7" s="377"/>
      <c r="O7" s="377"/>
      <c r="P7" s="381"/>
      <c r="Q7" s="381"/>
      <c r="R7" s="382"/>
      <c r="S7" s="383"/>
      <c r="T7" s="383"/>
      <c r="U7" s="383"/>
      <c r="V7" s="189"/>
      <c r="W7" s="189">
        <v>1</v>
      </c>
      <c r="X7" s="375" t="s">
        <v>889</v>
      </c>
      <c r="Y7" s="343"/>
      <c r="Z7" s="343"/>
      <c r="AA7" s="189"/>
      <c r="AB7" s="189"/>
    </row>
    <row r="8" spans="1:28" ht="14.25" customHeight="1">
      <c r="A8" s="374">
        <v>97</v>
      </c>
      <c r="B8" s="378"/>
      <c r="C8" s="379"/>
      <c r="D8" s="379"/>
      <c r="E8" s="379"/>
      <c r="F8" s="379"/>
      <c r="G8" s="379"/>
      <c r="H8" s="379"/>
      <c r="I8" s="379"/>
      <c r="J8" s="379"/>
      <c r="K8" s="379"/>
      <c r="L8" s="380"/>
      <c r="M8" s="377"/>
      <c r="N8" s="377"/>
      <c r="O8" s="377"/>
      <c r="P8" s="381"/>
      <c r="Q8" s="381"/>
      <c r="R8" s="382"/>
      <c r="S8" s="383"/>
      <c r="T8" s="383"/>
      <c r="U8" s="383"/>
      <c r="V8" s="189"/>
      <c r="W8" s="189"/>
      <c r="X8" s="375" t="s">
        <v>890</v>
      </c>
      <c r="Y8" s="343"/>
      <c r="Z8" s="343"/>
      <c r="AA8" s="189"/>
      <c r="AB8" s="189"/>
    </row>
    <row r="9" spans="1:28" ht="14.25" customHeight="1">
      <c r="A9" s="374">
        <v>96</v>
      </c>
      <c r="B9" s="378"/>
      <c r="C9" s="379"/>
      <c r="D9" s="379"/>
      <c r="E9" s="379"/>
      <c r="F9" s="379"/>
      <c r="G9" s="379"/>
      <c r="H9" s="379"/>
      <c r="I9" s="379"/>
      <c r="J9" s="379"/>
      <c r="K9" s="379"/>
      <c r="L9" s="380"/>
      <c r="M9" s="377"/>
      <c r="N9" s="377"/>
      <c r="O9" s="377"/>
      <c r="P9" s="381"/>
      <c r="Q9" s="381"/>
      <c r="R9" s="382"/>
      <c r="S9" s="383"/>
      <c r="T9" s="383"/>
      <c r="U9" s="383"/>
      <c r="V9" s="189"/>
      <c r="W9" s="189">
        <v>2</v>
      </c>
      <c r="X9" s="375" t="s">
        <v>891</v>
      </c>
      <c r="Y9" s="343"/>
      <c r="Z9" s="343"/>
      <c r="AA9" s="189"/>
      <c r="AB9" s="189"/>
    </row>
    <row r="10" spans="1:28" ht="14.25" customHeight="1">
      <c r="A10" s="374">
        <v>95</v>
      </c>
      <c r="B10" s="378"/>
      <c r="C10" s="379"/>
      <c r="D10" s="379"/>
      <c r="E10" s="379"/>
      <c r="F10" s="379"/>
      <c r="G10" s="379"/>
      <c r="H10" s="379"/>
      <c r="I10" s="379"/>
      <c r="J10" s="379"/>
      <c r="K10" s="379"/>
      <c r="L10" s="380"/>
      <c r="M10" s="377"/>
      <c r="N10" s="377"/>
      <c r="O10" s="377"/>
      <c r="P10" s="381"/>
      <c r="Q10" s="381"/>
      <c r="R10" s="382"/>
      <c r="S10" s="384" t="s">
        <v>892</v>
      </c>
      <c r="T10" s="384"/>
      <c r="U10" s="384"/>
      <c r="V10" s="189"/>
      <c r="W10" s="189">
        <v>3</v>
      </c>
      <c r="X10" s="375" t="s">
        <v>893</v>
      </c>
      <c r="Y10" s="189"/>
      <c r="Z10" s="189"/>
      <c r="AA10" s="189"/>
      <c r="AB10" s="189"/>
    </row>
    <row r="11" spans="1:28" ht="14.25" customHeight="1">
      <c r="A11" s="385">
        <v>94</v>
      </c>
      <c r="B11" s="386"/>
      <c r="C11" s="387"/>
      <c r="D11" s="387"/>
      <c r="E11" s="387"/>
      <c r="F11" s="387"/>
      <c r="G11" s="387"/>
      <c r="H11" s="387"/>
      <c r="I11" s="387"/>
      <c r="J11" s="387"/>
      <c r="K11" s="387"/>
      <c r="L11" s="386"/>
      <c r="M11" s="387"/>
      <c r="N11" s="387"/>
      <c r="O11" s="387"/>
      <c r="P11" s="388"/>
      <c r="Q11" s="388"/>
      <c r="R11" s="389"/>
      <c r="S11" s="384" t="s">
        <v>894</v>
      </c>
      <c r="T11" s="383"/>
      <c r="U11" s="383"/>
      <c r="V11" s="189"/>
      <c r="W11" s="189"/>
      <c r="X11" s="390" t="s">
        <v>895</v>
      </c>
      <c r="Y11" s="391"/>
      <c r="Z11" s="391"/>
      <c r="AA11" s="391"/>
      <c r="AB11" s="391"/>
    </row>
    <row r="12" spans="1:28" ht="14.25" customHeight="1">
      <c r="A12" s="374">
        <v>93</v>
      </c>
      <c r="B12" s="378"/>
      <c r="C12" s="379"/>
      <c r="D12" s="379"/>
      <c r="E12" s="379"/>
      <c r="F12" s="379"/>
      <c r="G12" s="379"/>
      <c r="H12" s="379"/>
      <c r="I12" s="379"/>
      <c r="J12" s="379"/>
      <c r="K12" s="379"/>
      <c r="L12" s="380"/>
      <c r="M12" s="377"/>
      <c r="N12" s="377"/>
      <c r="O12" s="377"/>
      <c r="P12" s="381"/>
      <c r="Q12" s="381"/>
      <c r="R12" s="386"/>
      <c r="S12" s="383"/>
      <c r="T12" s="383"/>
      <c r="U12" s="383"/>
      <c r="V12" s="189"/>
      <c r="W12" s="189"/>
      <c r="X12" s="390" t="s">
        <v>896</v>
      </c>
      <c r="Y12" s="391"/>
      <c r="Z12" s="391"/>
      <c r="AA12" s="391"/>
      <c r="AB12" s="391"/>
    </row>
    <row r="13" spans="1:28" ht="14.25" customHeight="1">
      <c r="A13" s="374">
        <v>92</v>
      </c>
      <c r="B13" s="378"/>
      <c r="C13" s="379"/>
      <c r="D13" s="379"/>
      <c r="E13" s="379"/>
      <c r="F13" s="379"/>
      <c r="G13" s="379"/>
      <c r="H13" s="379"/>
      <c r="I13" s="379"/>
      <c r="J13" s="379"/>
      <c r="K13" s="379"/>
      <c r="L13" s="380"/>
      <c r="M13" s="377"/>
      <c r="N13" s="377"/>
      <c r="O13" s="377"/>
      <c r="P13" s="381"/>
      <c r="Q13" s="381"/>
      <c r="R13" s="386"/>
      <c r="S13" s="383"/>
      <c r="T13" s="383"/>
      <c r="U13" s="383"/>
      <c r="V13" s="189"/>
      <c r="W13" s="189"/>
      <c r="X13" s="390" t="s">
        <v>897</v>
      </c>
      <c r="Y13" s="391"/>
      <c r="Z13" s="391"/>
      <c r="AA13" s="391"/>
      <c r="AB13" s="391"/>
    </row>
    <row r="14" spans="1:28" ht="14.25" customHeight="1">
      <c r="A14" s="374">
        <v>91</v>
      </c>
      <c r="B14" s="378"/>
      <c r="C14" s="379"/>
      <c r="D14" s="379"/>
      <c r="E14" s="379"/>
      <c r="F14" s="379"/>
      <c r="G14" s="379"/>
      <c r="H14" s="379"/>
      <c r="I14" s="379"/>
      <c r="J14" s="379"/>
      <c r="K14" s="379"/>
      <c r="L14" s="380"/>
      <c r="M14" s="377"/>
      <c r="N14" s="377"/>
      <c r="O14" s="377"/>
      <c r="P14" s="381"/>
      <c r="Q14" s="381"/>
      <c r="R14" s="386"/>
      <c r="S14" s="383"/>
      <c r="T14" s="383"/>
      <c r="U14" s="383"/>
      <c r="V14" s="189"/>
      <c r="W14" s="189"/>
      <c r="X14" s="189"/>
      <c r="Y14" s="189"/>
      <c r="Z14" s="189"/>
      <c r="AA14" s="189"/>
      <c r="AB14" s="189"/>
    </row>
    <row r="15" spans="1:28" ht="14.25" customHeight="1">
      <c r="A15" s="374">
        <v>90</v>
      </c>
      <c r="B15" s="379"/>
      <c r="C15" s="379"/>
      <c r="D15" s="379"/>
      <c r="E15" s="379"/>
      <c r="F15" s="379"/>
      <c r="G15" s="379"/>
      <c r="H15" s="379"/>
      <c r="I15" s="379"/>
      <c r="J15" s="379"/>
      <c r="K15" s="379"/>
      <c r="L15" s="380"/>
      <c r="M15" s="377"/>
      <c r="N15" s="377"/>
      <c r="O15" s="377"/>
      <c r="P15" s="381"/>
      <c r="Q15" s="381"/>
      <c r="R15" s="392"/>
      <c r="S15" s="393"/>
      <c r="T15" s="393"/>
      <c r="U15" s="393"/>
      <c r="V15" s="189"/>
      <c r="W15" s="189"/>
      <c r="X15" s="375"/>
      <c r="Y15" s="373"/>
      <c r="Z15" s="189"/>
      <c r="AA15" s="189"/>
      <c r="AB15" s="189"/>
    </row>
    <row r="16" spans="1:28" ht="14.25" customHeight="1">
      <c r="A16" s="374">
        <v>89</v>
      </c>
      <c r="B16" s="379"/>
      <c r="C16" s="379"/>
      <c r="D16" s="379"/>
      <c r="E16" s="379"/>
      <c r="F16" s="379"/>
      <c r="G16" s="379"/>
      <c r="H16" s="379"/>
      <c r="I16" s="379"/>
      <c r="J16" s="379"/>
      <c r="K16" s="379"/>
      <c r="L16" s="380"/>
      <c r="M16" s="377"/>
      <c r="N16" s="377"/>
      <c r="O16" s="377"/>
      <c r="P16" s="381"/>
      <c r="Q16" s="381"/>
      <c r="R16" s="387"/>
      <c r="S16" s="377"/>
      <c r="T16" s="377"/>
      <c r="U16" s="377"/>
      <c r="V16" s="189"/>
      <c r="W16" s="189"/>
      <c r="X16" s="189"/>
      <c r="Y16" s="189"/>
      <c r="Z16" s="189"/>
      <c r="AA16" s="189"/>
      <c r="AB16" s="189"/>
    </row>
    <row r="17" spans="1:28" ht="14.25" customHeight="1">
      <c r="A17" s="374">
        <v>88</v>
      </c>
      <c r="B17" s="378"/>
      <c r="C17" s="379"/>
      <c r="D17" s="379"/>
      <c r="E17" s="379"/>
      <c r="F17" s="379"/>
      <c r="G17" s="379"/>
      <c r="H17" s="379"/>
      <c r="I17" s="379"/>
      <c r="J17" s="379"/>
      <c r="K17" s="379"/>
      <c r="L17" s="380"/>
      <c r="M17" s="377"/>
      <c r="N17" s="377"/>
      <c r="O17" s="377"/>
      <c r="P17" s="381"/>
      <c r="Q17" s="381"/>
      <c r="R17" s="387"/>
      <c r="S17" s="377"/>
      <c r="T17" s="377"/>
      <c r="U17" s="377"/>
      <c r="V17" s="189"/>
      <c r="W17" s="189"/>
      <c r="X17" s="189"/>
      <c r="Y17" s="189"/>
      <c r="Z17" s="189"/>
      <c r="AA17" s="189"/>
      <c r="AB17" s="189"/>
    </row>
    <row r="18" spans="1:28" ht="14.25" customHeight="1">
      <c r="A18" s="374">
        <v>87</v>
      </c>
      <c r="B18" s="378"/>
      <c r="C18" s="379"/>
      <c r="D18" s="379"/>
      <c r="E18" s="379"/>
      <c r="F18" s="379"/>
      <c r="G18" s="379"/>
      <c r="H18" s="379"/>
      <c r="I18" s="379"/>
      <c r="J18" s="379"/>
      <c r="K18" s="379"/>
      <c r="L18" s="380"/>
      <c r="M18" s="377"/>
      <c r="N18" s="377"/>
      <c r="O18" s="377"/>
      <c r="P18" s="381"/>
      <c r="Q18" s="381"/>
      <c r="R18" s="387"/>
      <c r="S18" s="377"/>
      <c r="T18" s="377"/>
      <c r="U18" s="377"/>
      <c r="V18" s="189"/>
      <c r="W18" s="189"/>
      <c r="X18" s="189"/>
      <c r="Y18" s="189"/>
      <c r="Z18" s="189"/>
      <c r="AA18" s="189"/>
      <c r="AB18" s="189"/>
    </row>
    <row r="19" spans="1:28" ht="14.25" customHeight="1">
      <c r="A19" s="374">
        <v>86</v>
      </c>
      <c r="B19" s="378"/>
      <c r="C19" s="379"/>
      <c r="D19" s="379"/>
      <c r="E19" s="379"/>
      <c r="F19" s="379"/>
      <c r="G19" s="379"/>
      <c r="H19" s="379"/>
      <c r="I19" s="379"/>
      <c r="J19" s="379"/>
      <c r="K19" s="379"/>
      <c r="L19" s="380"/>
      <c r="M19" s="377"/>
      <c r="N19" s="376" t="s">
        <v>898</v>
      </c>
      <c r="O19" s="376"/>
      <c r="P19" s="394"/>
      <c r="Q19" s="394"/>
      <c r="R19" s="395"/>
      <c r="S19" s="377"/>
      <c r="T19" s="377"/>
      <c r="U19" s="377"/>
      <c r="V19" s="189"/>
      <c r="W19" s="189"/>
      <c r="X19" s="189"/>
      <c r="Y19" s="189"/>
      <c r="Z19" s="189"/>
      <c r="AA19" s="189"/>
      <c r="AB19" s="189"/>
    </row>
    <row r="20" spans="1:28" ht="14.25" customHeight="1">
      <c r="A20" s="396">
        <v>85</v>
      </c>
      <c r="B20" s="378"/>
      <c r="C20" s="379"/>
      <c r="D20" s="379"/>
      <c r="E20" s="379"/>
      <c r="F20" s="379"/>
      <c r="G20" s="379"/>
      <c r="H20" s="379"/>
      <c r="I20" s="379"/>
      <c r="J20" s="379"/>
      <c r="K20" s="379"/>
      <c r="L20" s="380"/>
      <c r="M20" s="377"/>
      <c r="N20" s="377"/>
      <c r="O20" s="377"/>
      <c r="P20" s="381"/>
      <c r="Q20" s="381"/>
      <c r="R20" s="387"/>
      <c r="S20" s="377"/>
      <c r="T20" s="377"/>
      <c r="U20" s="377"/>
      <c r="V20" s="189"/>
      <c r="W20" s="189"/>
      <c r="X20" s="189"/>
      <c r="Y20" s="189"/>
      <c r="Z20" s="189"/>
      <c r="AA20" s="189"/>
      <c r="AB20" s="189"/>
    </row>
    <row r="21" spans="1:28" ht="14.25" customHeight="1">
      <c r="A21" s="374">
        <v>84</v>
      </c>
      <c r="B21" s="378"/>
      <c r="C21" s="379"/>
      <c r="D21" s="379"/>
      <c r="E21" s="379"/>
      <c r="F21" s="379"/>
      <c r="G21" s="379"/>
      <c r="H21" s="379"/>
      <c r="I21" s="379"/>
      <c r="J21" s="379"/>
      <c r="K21" s="379"/>
      <c r="L21" s="380"/>
      <c r="M21" s="377"/>
      <c r="N21" s="377"/>
      <c r="O21" s="377"/>
      <c r="P21" s="381"/>
      <c r="Q21" s="381"/>
      <c r="R21" s="387"/>
      <c r="S21" s="377"/>
      <c r="T21" s="377"/>
      <c r="U21" s="377"/>
      <c r="V21" s="189"/>
      <c r="W21" s="189"/>
      <c r="X21" s="189"/>
      <c r="Y21" s="189"/>
      <c r="Z21" s="189"/>
      <c r="AA21" s="189"/>
      <c r="AB21" s="189"/>
    </row>
    <row r="22" spans="1:28" ht="15.75" customHeight="1">
      <c r="A22" s="374">
        <v>83</v>
      </c>
      <c r="B22" s="378"/>
      <c r="C22" s="379"/>
      <c r="D22" s="379"/>
      <c r="E22" s="379"/>
      <c r="F22" s="379"/>
      <c r="G22" s="379"/>
      <c r="H22" s="379"/>
      <c r="I22" s="379"/>
      <c r="J22" s="379"/>
      <c r="K22" s="379"/>
      <c r="L22" s="380"/>
      <c r="M22" s="377"/>
      <c r="N22" s="377"/>
      <c r="O22" s="377"/>
      <c r="P22" s="381"/>
      <c r="Q22" s="381"/>
      <c r="R22" s="387"/>
      <c r="S22" s="377"/>
      <c r="T22" s="377"/>
      <c r="U22" s="377"/>
      <c r="V22" s="189"/>
      <c r="W22" s="189"/>
      <c r="X22" s="189"/>
      <c r="Y22" s="189"/>
      <c r="Z22" s="189"/>
      <c r="AA22" s="189"/>
      <c r="AB22" s="189"/>
    </row>
    <row r="23" spans="1:28" ht="14.25" customHeight="1">
      <c r="A23" s="374">
        <v>82</v>
      </c>
      <c r="B23" s="378"/>
      <c r="C23" s="379"/>
      <c r="D23" s="379"/>
      <c r="E23" s="379"/>
      <c r="F23" s="379"/>
      <c r="G23" s="379"/>
      <c r="H23" s="379"/>
      <c r="I23" s="379"/>
      <c r="J23" s="379"/>
      <c r="K23" s="379"/>
      <c r="L23" s="380"/>
      <c r="M23" s="377"/>
      <c r="N23" s="377"/>
      <c r="O23" s="377"/>
      <c r="P23" s="381"/>
      <c r="Q23" s="381"/>
      <c r="R23" s="387"/>
      <c r="S23" s="377"/>
      <c r="T23" s="377"/>
      <c r="U23" s="377"/>
      <c r="V23" s="189"/>
      <c r="W23" s="189"/>
      <c r="X23" s="189"/>
      <c r="Y23" s="189"/>
      <c r="Z23" s="189"/>
      <c r="AA23" s="189"/>
      <c r="AB23" s="189"/>
    </row>
    <row r="24" spans="1:28" ht="14.25" customHeight="1">
      <c r="A24" s="374">
        <v>81</v>
      </c>
      <c r="B24" s="378"/>
      <c r="C24" s="379"/>
      <c r="D24" s="379"/>
      <c r="E24" s="379"/>
      <c r="F24" s="379"/>
      <c r="G24" s="379"/>
      <c r="H24" s="379"/>
      <c r="I24" s="379"/>
      <c r="J24" s="379"/>
      <c r="K24" s="379"/>
      <c r="L24" s="397"/>
      <c r="M24" s="398"/>
      <c r="N24" s="398"/>
      <c r="O24" s="398"/>
      <c r="P24" s="399"/>
      <c r="Q24" s="399"/>
      <c r="R24" s="400"/>
      <c r="S24" s="398"/>
      <c r="T24" s="398"/>
      <c r="U24" s="398"/>
      <c r="V24" s="189"/>
      <c r="W24" s="189"/>
      <c r="X24" s="189"/>
      <c r="Y24" s="189"/>
      <c r="Z24" s="189"/>
      <c r="AA24" s="189"/>
      <c r="AB24" s="189"/>
    </row>
    <row r="25" spans="1:28" ht="14.25" customHeight="1">
      <c r="A25" s="374">
        <v>80</v>
      </c>
      <c r="B25" s="379"/>
      <c r="C25" s="379"/>
      <c r="D25" s="379"/>
      <c r="E25" s="379"/>
      <c r="F25" s="379"/>
      <c r="G25" s="379"/>
      <c r="H25" s="379"/>
      <c r="I25" s="379"/>
      <c r="J25" s="379"/>
      <c r="K25" s="379"/>
      <c r="L25" s="379"/>
      <c r="M25" s="379"/>
      <c r="N25" s="379"/>
      <c r="O25" s="379"/>
      <c r="P25" s="401"/>
      <c r="Q25" s="401"/>
      <c r="R25" s="387"/>
      <c r="S25" s="379"/>
      <c r="T25" s="379"/>
      <c r="U25" s="379"/>
      <c r="V25" s="189"/>
      <c r="W25" s="189"/>
      <c r="X25" s="189"/>
      <c r="Y25" s="189"/>
      <c r="Z25" s="189"/>
      <c r="AA25" s="189"/>
      <c r="AB25" s="189"/>
    </row>
    <row r="26" spans="1:28" ht="14.25" customHeight="1">
      <c r="A26" s="374">
        <v>79</v>
      </c>
      <c r="B26" s="378"/>
      <c r="C26" s="379"/>
      <c r="D26" s="379"/>
      <c r="E26" s="379"/>
      <c r="F26" s="379"/>
      <c r="G26" s="379"/>
      <c r="H26" s="379"/>
      <c r="I26" s="379"/>
      <c r="J26" s="379"/>
      <c r="K26" s="379"/>
      <c r="L26" s="379"/>
      <c r="M26" s="379"/>
      <c r="N26" s="379"/>
      <c r="O26" s="379"/>
      <c r="P26" s="401"/>
      <c r="Q26" s="401"/>
      <c r="R26" s="387"/>
      <c r="S26" s="379"/>
      <c r="T26" s="379"/>
      <c r="U26" s="379"/>
      <c r="V26" s="189"/>
      <c r="W26" s="189"/>
      <c r="X26" s="189"/>
      <c r="Y26" s="189"/>
      <c r="Z26" s="189"/>
      <c r="AA26" s="189"/>
      <c r="AB26" s="189"/>
    </row>
    <row r="27" spans="1:28" ht="14.25" customHeight="1">
      <c r="A27" s="374">
        <v>78</v>
      </c>
      <c r="B27" s="378"/>
      <c r="C27" s="379"/>
      <c r="D27" s="379"/>
      <c r="E27" s="379"/>
      <c r="F27" s="379"/>
      <c r="G27" s="379"/>
      <c r="H27" s="379"/>
      <c r="I27" s="379"/>
      <c r="J27" s="379"/>
      <c r="K27" s="379"/>
      <c r="L27" s="379"/>
      <c r="M27" s="379"/>
      <c r="N27" s="379"/>
      <c r="O27" s="379"/>
      <c r="P27" s="401"/>
      <c r="Q27" s="401"/>
      <c r="R27" s="387"/>
      <c r="S27" s="379"/>
      <c r="T27" s="379"/>
      <c r="U27" s="379"/>
      <c r="V27" s="189"/>
      <c r="W27" s="189"/>
      <c r="X27" s="189"/>
      <c r="Y27" s="189"/>
      <c r="Z27" s="189"/>
      <c r="AA27" s="189"/>
      <c r="AB27" s="189"/>
    </row>
    <row r="28" spans="1:28" ht="14.25" customHeight="1">
      <c r="A28" s="374">
        <v>77</v>
      </c>
      <c r="B28" s="378"/>
      <c r="C28" s="379"/>
      <c r="D28" s="379"/>
      <c r="E28" s="379"/>
      <c r="F28" s="379"/>
      <c r="G28" s="379"/>
      <c r="H28" s="379"/>
      <c r="I28" s="379"/>
      <c r="J28" s="379"/>
      <c r="K28" s="379"/>
      <c r="L28" s="379"/>
      <c r="M28" s="379"/>
      <c r="N28" s="379"/>
      <c r="O28" s="379"/>
      <c r="P28" s="401"/>
      <c r="Q28" s="401"/>
      <c r="R28" s="387"/>
      <c r="S28" s="379"/>
      <c r="T28" s="379"/>
      <c r="U28" s="379"/>
      <c r="V28" s="189"/>
      <c r="W28" s="189"/>
      <c r="X28" s="189"/>
      <c r="Y28" s="189"/>
      <c r="Z28" s="189"/>
      <c r="AA28" s="189"/>
      <c r="AB28" s="189"/>
    </row>
    <row r="29" spans="1:28" ht="14.25" customHeight="1">
      <c r="A29" s="374">
        <v>76</v>
      </c>
      <c r="B29" s="378"/>
      <c r="C29" s="379"/>
      <c r="D29" s="379"/>
      <c r="E29" s="379"/>
      <c r="F29" s="379"/>
      <c r="G29" s="379"/>
      <c r="H29" s="379"/>
      <c r="I29" s="379"/>
      <c r="J29" s="379"/>
      <c r="K29" s="379"/>
      <c r="L29" s="379"/>
      <c r="M29" s="379"/>
      <c r="N29" s="379"/>
      <c r="O29" s="379"/>
      <c r="P29" s="401"/>
      <c r="Q29" s="401"/>
      <c r="R29" s="387"/>
      <c r="S29" s="379"/>
      <c r="T29" s="379"/>
      <c r="U29" s="379"/>
      <c r="V29" s="189"/>
      <c r="W29" s="189"/>
      <c r="X29" s="189"/>
      <c r="Y29" s="189"/>
      <c r="Z29" s="189"/>
      <c r="AA29" s="189"/>
      <c r="AB29" s="189"/>
    </row>
    <row r="30" spans="1:28" ht="14.25" customHeight="1">
      <c r="A30" s="374">
        <v>75</v>
      </c>
      <c r="B30" s="378"/>
      <c r="C30" s="379"/>
      <c r="D30" s="379"/>
      <c r="E30" s="379"/>
      <c r="F30" s="379"/>
      <c r="G30" s="379"/>
      <c r="H30" s="379"/>
      <c r="I30" s="379"/>
      <c r="J30" s="379"/>
      <c r="K30" s="379"/>
      <c r="L30" s="379"/>
      <c r="M30" s="379"/>
      <c r="N30" s="379"/>
      <c r="O30" s="379"/>
      <c r="P30" s="401"/>
      <c r="Q30" s="401"/>
      <c r="R30" s="387"/>
      <c r="S30" s="379"/>
      <c r="T30" s="379"/>
      <c r="U30" s="379"/>
      <c r="V30" s="189"/>
      <c r="W30" s="189"/>
      <c r="X30" s="189"/>
      <c r="Y30" s="189"/>
      <c r="Z30" s="189"/>
      <c r="AA30" s="189"/>
      <c r="AB30" s="189"/>
    </row>
    <row r="31" spans="1:28" ht="14.25" customHeight="1">
      <c r="A31" s="374">
        <v>74</v>
      </c>
      <c r="B31" s="378"/>
      <c r="C31" s="379"/>
      <c r="D31" s="379"/>
      <c r="E31" s="379"/>
      <c r="F31" s="379"/>
      <c r="G31" s="379"/>
      <c r="H31" s="379"/>
      <c r="I31" s="379"/>
      <c r="J31" s="379"/>
      <c r="K31" s="379"/>
      <c r="L31" s="379"/>
      <c r="M31" s="379"/>
      <c r="N31" s="379"/>
      <c r="O31" s="379"/>
      <c r="P31" s="401"/>
      <c r="Q31" s="401"/>
      <c r="R31" s="387"/>
      <c r="S31" s="379"/>
      <c r="T31" s="379"/>
      <c r="U31" s="379"/>
      <c r="V31" s="189"/>
      <c r="W31" s="189"/>
      <c r="X31" s="189"/>
      <c r="Y31" s="189"/>
      <c r="Z31" s="189"/>
      <c r="AA31" s="189"/>
      <c r="AB31" s="189"/>
    </row>
    <row r="32" spans="1:28" ht="14.25" customHeight="1">
      <c r="A32" s="374">
        <v>73</v>
      </c>
      <c r="B32" s="378"/>
      <c r="C32" s="379"/>
      <c r="D32" s="379"/>
      <c r="E32" s="379"/>
      <c r="F32" s="379"/>
      <c r="G32" s="379"/>
      <c r="H32" s="402" t="s">
        <v>899</v>
      </c>
      <c r="I32" s="379"/>
      <c r="J32" s="379"/>
      <c r="K32" s="379"/>
      <c r="L32" s="379"/>
      <c r="M32" s="379"/>
      <c r="N32" s="379"/>
      <c r="O32" s="379"/>
      <c r="P32" s="401"/>
      <c r="Q32" s="401"/>
      <c r="R32" s="387"/>
      <c r="S32" s="379"/>
      <c r="T32" s="379"/>
      <c r="U32" s="379"/>
      <c r="V32" s="189"/>
      <c r="W32" s="189"/>
      <c r="X32" s="189"/>
      <c r="Y32" s="189"/>
      <c r="Z32" s="189"/>
      <c r="AA32" s="189"/>
      <c r="AB32" s="189"/>
    </row>
    <row r="33" spans="1:28" ht="14.25" customHeight="1">
      <c r="A33" s="374">
        <v>72</v>
      </c>
      <c r="B33" s="378"/>
      <c r="C33" s="379"/>
      <c r="D33" s="379"/>
      <c r="E33" s="379"/>
      <c r="F33" s="379"/>
      <c r="G33" s="379"/>
      <c r="H33" s="379"/>
      <c r="I33" s="379"/>
      <c r="J33" s="379"/>
      <c r="K33" s="379"/>
      <c r="L33" s="379"/>
      <c r="M33" s="379"/>
      <c r="N33" s="379"/>
      <c r="O33" s="379"/>
      <c r="P33" s="401"/>
      <c r="Q33" s="401"/>
      <c r="R33" s="387"/>
      <c r="S33" s="379"/>
      <c r="T33" s="379"/>
      <c r="U33" s="379"/>
      <c r="V33" s="189"/>
      <c r="W33" s="189"/>
      <c r="X33" s="189"/>
      <c r="Y33" s="189"/>
      <c r="Z33" s="189"/>
      <c r="AA33" s="189"/>
      <c r="AB33" s="189"/>
    </row>
    <row r="34" spans="1:28" ht="14.25" customHeight="1">
      <c r="A34" s="374">
        <v>70</v>
      </c>
      <c r="B34" s="378"/>
      <c r="C34" s="379"/>
      <c r="D34" s="379"/>
      <c r="E34" s="379"/>
      <c r="F34" s="379"/>
      <c r="G34" s="379"/>
      <c r="H34" s="379"/>
      <c r="I34" s="379"/>
      <c r="J34" s="379"/>
      <c r="K34" s="379"/>
      <c r="L34" s="379"/>
      <c r="M34" s="379"/>
      <c r="N34" s="379"/>
      <c r="O34" s="379"/>
      <c r="P34" s="401"/>
      <c r="Q34" s="401"/>
      <c r="R34" s="387"/>
      <c r="S34" s="379"/>
      <c r="T34" s="379"/>
      <c r="U34" s="379"/>
      <c r="V34" s="189"/>
      <c r="W34" s="189"/>
      <c r="X34" s="189"/>
      <c r="Y34" s="189"/>
      <c r="Z34" s="189"/>
      <c r="AA34" s="189"/>
      <c r="AB34" s="189"/>
    </row>
    <row r="35" spans="1:28" ht="14.25" customHeight="1">
      <c r="A35" s="189"/>
      <c r="B35" s="378"/>
      <c r="C35" s="379"/>
      <c r="D35" s="379"/>
      <c r="E35" s="379"/>
      <c r="F35" s="379"/>
      <c r="G35" s="379"/>
      <c r="H35" s="379"/>
      <c r="I35" s="379"/>
      <c r="J35" s="379"/>
      <c r="K35" s="379"/>
      <c r="L35" s="379"/>
      <c r="M35" s="379"/>
      <c r="N35" s="379"/>
      <c r="O35" s="379"/>
      <c r="P35" s="401"/>
      <c r="Q35" s="401"/>
      <c r="R35" s="387"/>
      <c r="S35" s="379"/>
      <c r="T35" s="379"/>
      <c r="U35" s="379"/>
      <c r="V35" s="189"/>
      <c r="W35" s="189"/>
      <c r="X35" s="189"/>
      <c r="Y35" s="189"/>
      <c r="Z35" s="189"/>
      <c r="AA35" s="189"/>
      <c r="AB35" s="189"/>
    </row>
    <row r="36" spans="1:28" ht="14.25" customHeight="1">
      <c r="A36" s="189"/>
      <c r="B36" s="378"/>
      <c r="C36" s="379"/>
      <c r="D36" s="379"/>
      <c r="E36" s="379"/>
      <c r="F36" s="379"/>
      <c r="G36" s="379"/>
      <c r="H36" s="379"/>
      <c r="I36" s="379"/>
      <c r="J36" s="379"/>
      <c r="K36" s="379"/>
      <c r="L36" s="379"/>
      <c r="M36" s="379"/>
      <c r="N36" s="379"/>
      <c r="O36" s="379"/>
      <c r="P36" s="401"/>
      <c r="Q36" s="401"/>
      <c r="R36" s="387"/>
      <c r="S36" s="379"/>
      <c r="T36" s="379"/>
      <c r="U36" s="379"/>
      <c r="V36" s="189"/>
      <c r="W36" s="189"/>
      <c r="X36" s="189"/>
      <c r="Y36" s="189"/>
      <c r="Z36" s="189"/>
      <c r="AA36" s="189"/>
      <c r="AB36" s="189"/>
    </row>
    <row r="37" spans="1:28" ht="14.25" customHeight="1">
      <c r="A37" s="189"/>
      <c r="B37" s="378"/>
      <c r="C37" s="379"/>
      <c r="D37" s="379"/>
      <c r="E37" s="379"/>
      <c r="F37" s="379"/>
      <c r="G37" s="379"/>
      <c r="H37" s="379"/>
      <c r="I37" s="379"/>
      <c r="J37" s="379"/>
      <c r="K37" s="379"/>
      <c r="L37" s="379"/>
      <c r="M37" s="379"/>
      <c r="N37" s="379"/>
      <c r="O37" s="379"/>
      <c r="P37" s="401"/>
      <c r="Q37" s="401"/>
      <c r="R37" s="387"/>
      <c r="S37" s="379"/>
      <c r="T37" s="379"/>
      <c r="U37" s="379"/>
      <c r="V37" s="189"/>
      <c r="W37" s="189"/>
      <c r="X37" s="189"/>
      <c r="Y37" s="189"/>
      <c r="Z37" s="189"/>
      <c r="AA37" s="189"/>
      <c r="AB37" s="189"/>
    </row>
    <row r="38" spans="1:28" ht="14.25" customHeight="1">
      <c r="A38" s="189"/>
      <c r="B38" s="378"/>
      <c r="C38" s="379"/>
      <c r="D38" s="379"/>
      <c r="E38" s="379"/>
      <c r="F38" s="379"/>
      <c r="G38" s="379"/>
      <c r="H38" s="379"/>
      <c r="I38" s="379"/>
      <c r="J38" s="379"/>
      <c r="K38" s="379"/>
      <c r="L38" s="379"/>
      <c r="M38" s="379"/>
      <c r="N38" s="379"/>
      <c r="O38" s="379"/>
      <c r="P38" s="401"/>
      <c r="Q38" s="401"/>
      <c r="R38" s="387"/>
      <c r="S38" s="379"/>
      <c r="T38" s="379"/>
      <c r="U38" s="379"/>
      <c r="V38" s="189"/>
      <c r="W38" s="189"/>
      <c r="X38" s="189"/>
      <c r="Y38" s="189"/>
      <c r="Z38" s="189"/>
      <c r="AA38" s="189"/>
      <c r="AB38" s="189"/>
    </row>
    <row r="39" spans="1:28" ht="14.25" customHeight="1">
      <c r="A39" s="189"/>
      <c r="B39" s="378"/>
      <c r="C39" s="379"/>
      <c r="D39" s="379"/>
      <c r="E39" s="379"/>
      <c r="F39" s="379"/>
      <c r="G39" s="379"/>
      <c r="H39" s="379"/>
      <c r="I39" s="379"/>
      <c r="J39" s="379"/>
      <c r="K39" s="379"/>
      <c r="L39" s="379"/>
      <c r="M39" s="379"/>
      <c r="N39" s="379"/>
      <c r="O39" s="379"/>
      <c r="P39" s="401"/>
      <c r="Q39" s="401"/>
      <c r="R39" s="387"/>
      <c r="S39" s="379"/>
      <c r="T39" s="379"/>
      <c r="U39" s="379"/>
      <c r="V39" s="189"/>
      <c r="W39" s="189"/>
      <c r="X39" s="189"/>
      <c r="Y39" s="189"/>
      <c r="Z39" s="189"/>
      <c r="AA39" s="189"/>
      <c r="AB39" s="189"/>
    </row>
    <row r="40" spans="1:28" ht="14.25" customHeight="1">
      <c r="A40" s="189"/>
      <c r="B40" s="378"/>
      <c r="C40" s="379"/>
      <c r="D40" s="379"/>
      <c r="E40" s="379"/>
      <c r="F40" s="379"/>
      <c r="G40" s="379"/>
      <c r="H40" s="379"/>
      <c r="I40" s="379"/>
      <c r="J40" s="379"/>
      <c r="K40" s="379"/>
      <c r="L40" s="379"/>
      <c r="M40" s="379"/>
      <c r="N40" s="379"/>
      <c r="O40" s="379"/>
      <c r="P40" s="401"/>
      <c r="Q40" s="401"/>
      <c r="R40" s="387"/>
      <c r="S40" s="379"/>
      <c r="T40" s="379"/>
      <c r="U40" s="379"/>
      <c r="V40" s="189"/>
      <c r="W40" s="189"/>
      <c r="X40" s="189"/>
      <c r="Y40" s="189"/>
      <c r="Z40" s="189"/>
      <c r="AA40" s="189"/>
      <c r="AB40" s="189"/>
    </row>
    <row r="41" spans="1:28" ht="14.25" customHeight="1">
      <c r="A41" s="189"/>
      <c r="B41" s="378"/>
      <c r="C41" s="379"/>
      <c r="D41" s="379"/>
      <c r="E41" s="379"/>
      <c r="F41" s="379"/>
      <c r="G41" s="379"/>
      <c r="H41" s="379"/>
      <c r="I41" s="379"/>
      <c r="J41" s="379"/>
      <c r="K41" s="379"/>
      <c r="L41" s="379"/>
      <c r="M41" s="379"/>
      <c r="N41" s="379"/>
      <c r="O41" s="379"/>
      <c r="P41" s="401"/>
      <c r="Q41" s="401"/>
      <c r="R41" s="387"/>
      <c r="S41" s="379"/>
      <c r="T41" s="379"/>
      <c r="U41" s="379"/>
      <c r="V41" s="189"/>
      <c r="W41" s="189"/>
      <c r="X41" s="189"/>
      <c r="Y41" s="189"/>
      <c r="Z41" s="189"/>
      <c r="AA41" s="189"/>
      <c r="AB41" s="189"/>
    </row>
    <row r="42" spans="1:28" ht="14.25" customHeight="1">
      <c r="A42" s="189"/>
      <c r="B42" s="378"/>
      <c r="C42" s="379"/>
      <c r="D42" s="379"/>
      <c r="E42" s="379"/>
      <c r="F42" s="379"/>
      <c r="G42" s="379"/>
      <c r="H42" s="379"/>
      <c r="I42" s="379"/>
      <c r="J42" s="379"/>
      <c r="K42" s="379"/>
      <c r="L42" s="379"/>
      <c r="M42" s="379"/>
      <c r="N42" s="379"/>
      <c r="O42" s="379"/>
      <c r="P42" s="401"/>
      <c r="Q42" s="401"/>
      <c r="R42" s="387"/>
      <c r="S42" s="379"/>
      <c r="T42" s="379"/>
      <c r="U42" s="379"/>
      <c r="V42" s="189"/>
      <c r="W42" s="189"/>
      <c r="X42" s="189"/>
      <c r="Y42" s="189"/>
      <c r="Z42" s="189"/>
      <c r="AA42" s="189"/>
      <c r="AB42" s="189"/>
    </row>
    <row r="43" spans="1:28" ht="14.25" customHeight="1">
      <c r="A43" s="189"/>
      <c r="B43" s="378"/>
      <c r="C43" s="379"/>
      <c r="D43" s="379"/>
      <c r="E43" s="379"/>
      <c r="F43" s="379"/>
      <c r="G43" s="379"/>
      <c r="H43" s="379"/>
      <c r="I43" s="379"/>
      <c r="J43" s="379"/>
      <c r="K43" s="379"/>
      <c r="L43" s="379"/>
      <c r="M43" s="379"/>
      <c r="N43" s="379"/>
      <c r="O43" s="379"/>
      <c r="P43" s="401"/>
      <c r="Q43" s="401"/>
      <c r="R43" s="387"/>
      <c r="S43" s="379"/>
      <c r="T43" s="379"/>
      <c r="U43" s="379"/>
      <c r="V43" s="189"/>
      <c r="W43" s="189"/>
      <c r="X43" s="189"/>
      <c r="Y43" s="189"/>
      <c r="Z43" s="189"/>
      <c r="AA43" s="189"/>
      <c r="AB43" s="189"/>
    </row>
    <row r="44" spans="1:28" ht="14.25" customHeight="1">
      <c r="A44" s="189"/>
      <c r="B44" s="378"/>
      <c r="C44" s="379"/>
      <c r="D44" s="379"/>
      <c r="E44" s="379"/>
      <c r="F44" s="379"/>
      <c r="G44" s="379"/>
      <c r="H44" s="379"/>
      <c r="I44" s="379"/>
      <c r="J44" s="379"/>
      <c r="K44" s="379"/>
      <c r="L44" s="379"/>
      <c r="M44" s="379"/>
      <c r="N44" s="379"/>
      <c r="O44" s="379"/>
      <c r="P44" s="401"/>
      <c r="Q44" s="401"/>
      <c r="R44" s="387"/>
      <c r="S44" s="379"/>
      <c r="T44" s="379"/>
      <c r="U44" s="403"/>
      <c r="V44" s="189"/>
      <c r="W44" s="189"/>
      <c r="X44" s="189"/>
      <c r="Y44" s="189"/>
      <c r="Z44" s="189"/>
      <c r="AA44" s="189"/>
      <c r="AB44" s="189"/>
    </row>
    <row r="45" spans="1:28" ht="14.25" customHeight="1">
      <c r="A45" s="189"/>
      <c r="B45" s="404">
        <v>1</v>
      </c>
      <c r="C45" s="405">
        <v>1.5</v>
      </c>
      <c r="D45" s="405">
        <v>2</v>
      </c>
      <c r="E45" s="406" t="s">
        <v>900</v>
      </c>
      <c r="F45" s="405">
        <v>3</v>
      </c>
      <c r="G45" s="406" t="s">
        <v>901</v>
      </c>
      <c r="H45" s="405">
        <v>4</v>
      </c>
      <c r="I45" s="406" t="s">
        <v>902</v>
      </c>
      <c r="J45" s="405">
        <v>5</v>
      </c>
      <c r="K45" s="406" t="s">
        <v>903</v>
      </c>
      <c r="L45" s="405">
        <v>6</v>
      </c>
      <c r="M45" s="406" t="s">
        <v>904</v>
      </c>
      <c r="N45" s="405">
        <v>7</v>
      </c>
      <c r="O45" s="406" t="s">
        <v>905</v>
      </c>
      <c r="P45" s="405">
        <v>8</v>
      </c>
      <c r="Q45" s="406" t="s">
        <v>906</v>
      </c>
      <c r="R45" s="407">
        <v>9</v>
      </c>
      <c r="S45" s="406" t="s">
        <v>907</v>
      </c>
      <c r="T45" s="405">
        <v>10</v>
      </c>
      <c r="U45" s="343"/>
      <c r="V45" s="376" t="s">
        <v>908</v>
      </c>
      <c r="W45" s="376"/>
      <c r="X45" s="189"/>
      <c r="Y45" s="189"/>
      <c r="Z45" s="189"/>
      <c r="AA45" s="189"/>
      <c r="AB45" s="189"/>
    </row>
    <row r="46" spans="1:28" ht="14.25" customHeight="1">
      <c r="A46" s="189"/>
      <c r="B46" s="374"/>
      <c r="C46" s="374"/>
      <c r="D46" s="374"/>
      <c r="E46" s="374"/>
      <c r="F46" s="374"/>
      <c r="G46" s="374"/>
      <c r="H46" s="374"/>
      <c r="I46" s="374"/>
      <c r="J46" s="374"/>
      <c r="K46" s="374"/>
      <c r="L46" s="374"/>
      <c r="M46" s="374"/>
      <c r="N46" s="374"/>
      <c r="O46" s="374"/>
      <c r="P46" s="374"/>
      <c r="Q46" s="374"/>
      <c r="R46" s="374"/>
      <c r="S46" s="374"/>
      <c r="T46" s="374"/>
      <c r="U46" s="189"/>
      <c r="V46" s="189"/>
      <c r="W46" s="189"/>
      <c r="X46" s="189"/>
      <c r="Y46" s="189"/>
      <c r="Z46" s="189"/>
      <c r="AA46" s="189"/>
      <c r="AB46" s="189"/>
    </row>
    <row r="47" spans="1:28" ht="14.25" customHeight="1">
      <c r="A47" s="189"/>
      <c r="B47" s="189"/>
      <c r="C47" s="189"/>
      <c r="D47" s="189"/>
      <c r="E47" s="189"/>
      <c r="F47" s="189"/>
      <c r="G47" s="189"/>
      <c r="H47" s="189"/>
      <c r="I47" s="189"/>
      <c r="J47" s="189"/>
      <c r="K47" s="189"/>
      <c r="L47" s="374"/>
      <c r="M47" s="374"/>
      <c r="N47" s="374"/>
      <c r="O47" s="374"/>
      <c r="P47" s="374"/>
      <c r="Q47" s="374"/>
      <c r="R47" s="374"/>
      <c r="S47" s="374"/>
      <c r="T47" s="374"/>
      <c r="U47" s="189"/>
      <c r="V47" s="189"/>
      <c r="W47" s="189"/>
      <c r="X47" s="189"/>
      <c r="Y47" s="189"/>
      <c r="Z47" s="189"/>
      <c r="AA47" s="189"/>
      <c r="AB47" s="189"/>
    </row>
    <row r="48" spans="1:28" ht="14.2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row>
    <row r="49" spans="1:28" ht="14.2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row>
    <row r="50" spans="1:28" ht="14.2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row>
    <row r="51" spans="1:28" ht="14.2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row>
    <row r="52" spans="1:28" ht="14.2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row>
    <row r="53" spans="1:28" ht="14.2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row>
    <row r="54" spans="1:28" ht="14.2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row>
    <row r="55" spans="1:28" ht="14.2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row>
    <row r="56" spans="1:28" ht="14.2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row>
    <row r="57" spans="1:28" ht="14.2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row>
    <row r="58" spans="1:28" ht="14.2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row>
    <row r="59" spans="1:28" ht="14.2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row>
    <row r="60" spans="1:28" ht="14.2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row>
    <row r="61" spans="1:28" ht="14.2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row>
    <row r="62" spans="1:28" ht="14.2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row>
    <row r="63" spans="1:28" ht="14.2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row>
    <row r="64" spans="1:28" ht="14.2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row>
    <row r="65" spans="1:28" ht="14.2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row>
    <row r="66" spans="1:28" ht="14.2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row>
    <row r="67" spans="1:28" ht="14.2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row>
    <row r="68" spans="1:28" ht="14.2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row>
    <row r="69" spans="1:28" ht="14.2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row>
    <row r="70" spans="1:28" ht="14.2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row>
    <row r="71" spans="1:28" ht="14.2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row>
    <row r="72" spans="1:28" ht="14.2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row>
    <row r="73" spans="1:28" ht="14.2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row>
    <row r="74" spans="1:28" ht="14.2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row>
    <row r="75" spans="1:28" ht="14.2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row>
    <row r="76" spans="1:28" ht="14.2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row>
    <row r="77" spans="1:28" ht="14.2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row>
    <row r="78" spans="1:28" ht="14.2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row>
    <row r="79" spans="1:28" ht="14.2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row>
    <row r="80" spans="1:28" ht="14.2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row>
    <row r="81" spans="1:28" ht="14.2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row>
    <row r="82" spans="1:28" ht="14.2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row>
    <row r="83" spans="1:28" ht="14.2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row>
    <row r="84" spans="1:28" ht="14.2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row>
    <row r="85" spans="1:28" ht="14.2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row>
    <row r="86" spans="1:28" ht="14.2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row>
    <row r="87" spans="1:28" ht="14.2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row>
    <row r="88" spans="1:28" ht="14.2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row>
    <row r="89" spans="1:28" ht="14.2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row>
    <row r="90" spans="1:28" ht="14.2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row>
    <row r="91" spans="1:28" ht="14.2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row>
    <row r="92" spans="1:28" ht="14.2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row>
    <row r="93" spans="1:28" ht="14.2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row>
    <row r="94" spans="1:28" ht="14.2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row>
    <row r="95" spans="1:28" ht="14.2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row>
    <row r="96" spans="1:28" ht="14.2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row>
    <row r="97" spans="1:28" ht="14.2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row>
    <row r="98" spans="1:28" ht="14.2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row>
    <row r="99" spans="1:28" ht="14.2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row>
    <row r="100" spans="1:28" ht="14.2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row>
    <row r="101" spans="1:28" ht="14.2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row>
    <row r="102" spans="1:28" ht="14.2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row>
    <row r="103" spans="1:28" ht="14.2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row>
    <row r="104" spans="1:28" ht="14.2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row>
    <row r="105" spans="1:28" ht="14.2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row>
    <row r="106" spans="1:28" ht="14.2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row>
    <row r="107" spans="1:28" ht="14.2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row>
    <row r="108" spans="1:28" ht="14.2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row>
    <row r="109" spans="1:28" ht="14.2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row>
    <row r="110" spans="1:28" ht="14.2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row>
    <row r="111" spans="1:28" ht="14.2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row>
    <row r="112" spans="1:28" ht="14.2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row>
    <row r="113" spans="1:28" ht="14.2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row>
    <row r="114" spans="1:28" ht="14.2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row>
    <row r="115" spans="1:28" ht="14.2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row>
    <row r="116" spans="1:28" ht="14.2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row>
    <row r="117" spans="1:28" ht="14.2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row>
    <row r="118" spans="1:28" ht="14.2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row>
    <row r="119" spans="1:28" ht="14.2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row>
    <row r="120" spans="1:28" ht="14.2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row>
    <row r="121" spans="1:28" ht="14.2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row>
    <row r="122" spans="1:28" ht="14.2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row>
    <row r="123" spans="1:28" ht="14.2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row>
    <row r="124" spans="1:28" ht="14.2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row>
    <row r="125" spans="1:28" ht="14.2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row>
    <row r="126" spans="1:28" ht="14.2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row>
    <row r="127" spans="1:28" ht="14.2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row>
    <row r="128" spans="1:28" ht="14.2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row>
    <row r="129" spans="1:28" ht="14.2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row>
    <row r="130" spans="1:28" ht="14.2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row>
    <row r="131" spans="1:28" ht="14.2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row>
    <row r="132" spans="1:28" ht="14.2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row>
    <row r="133" spans="1:28" ht="14.2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row>
    <row r="134" spans="1:28" ht="14.2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row>
    <row r="135" spans="1:28" ht="14.2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row>
    <row r="136" spans="1:28" ht="14.2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row>
    <row r="137" spans="1:28" ht="14.2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row>
    <row r="138" spans="1:28" ht="14.2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row>
    <row r="139" spans="1:28" ht="14.2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row>
    <row r="140" spans="1:28" ht="14.2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row>
    <row r="141" spans="1:28" ht="14.2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row>
    <row r="142" spans="1:28" ht="14.2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row>
    <row r="143" spans="1:28" ht="14.2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row>
    <row r="144" spans="1:28" ht="14.2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row>
    <row r="145" spans="1:28" ht="14.2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row>
    <row r="146" spans="1:28" ht="14.2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row>
    <row r="147" spans="1:28" ht="14.2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row>
    <row r="148" spans="1:28" ht="14.2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row>
    <row r="149" spans="1:28" ht="14.2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row>
    <row r="150" spans="1:28" ht="14.2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row>
    <row r="151" spans="1:28" ht="14.2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row>
    <row r="152" spans="1:28" ht="14.2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row>
    <row r="153" spans="1:28" ht="14.2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row>
    <row r="154" spans="1:28" ht="14.2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row>
    <row r="155" spans="1:28" ht="14.2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row>
    <row r="156" spans="1:28" ht="14.2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row>
    <row r="157" spans="1:28" ht="14.2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row>
    <row r="158" spans="1:28" ht="14.2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row>
    <row r="159" spans="1:28" ht="14.2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row>
    <row r="160" spans="1:28" ht="14.2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row>
    <row r="161" spans="1:28" ht="14.2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row>
    <row r="162" spans="1:28" ht="14.2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row>
    <row r="163" spans="1:28" ht="14.2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row>
    <row r="164" spans="1:28" ht="14.2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row>
    <row r="165" spans="1:28" ht="14.2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row>
    <row r="166" spans="1:28" ht="14.2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row>
    <row r="167" spans="1:28" ht="14.2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row>
    <row r="168" spans="1:28" ht="14.2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row>
    <row r="169" spans="1:28" ht="14.2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row>
    <row r="170" spans="1:28" ht="14.2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row>
    <row r="171" spans="1:28" ht="14.2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row>
    <row r="172" spans="1:28" ht="14.2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row>
    <row r="173" spans="1:28" ht="14.2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row>
    <row r="174" spans="1:28" ht="14.2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row>
    <row r="175" spans="1:28" ht="14.2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row>
    <row r="176" spans="1:28" ht="14.2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row>
    <row r="177" spans="1:28" ht="14.2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row>
    <row r="178" spans="1:28" ht="14.2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row>
    <row r="179" spans="1:28" ht="14.2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row>
    <row r="180" spans="1:28" ht="14.2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row>
    <row r="181" spans="1:28" ht="14.2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row>
    <row r="182" spans="1:28" ht="14.2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row>
    <row r="183" spans="1:28" ht="14.2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row>
    <row r="184" spans="1:28" ht="14.2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row>
    <row r="185" spans="1:28" ht="14.2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row>
    <row r="186" spans="1:28" ht="14.2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row>
    <row r="187" spans="1:28" ht="14.2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row>
    <row r="188" spans="1:28" ht="14.2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row>
    <row r="189" spans="1:28" ht="14.2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row>
    <row r="190" spans="1:28" ht="14.2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row>
    <row r="191" spans="1:28" ht="14.2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row>
    <row r="192" spans="1:28" ht="14.2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row>
    <row r="193" spans="1:28" ht="14.2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row>
    <row r="194" spans="1:28" ht="14.2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row>
    <row r="195" spans="1:28" ht="14.2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row>
    <row r="196" spans="1:28" ht="14.2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row>
    <row r="197" spans="1:28" ht="14.2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row>
    <row r="198" spans="1:28" ht="14.2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row>
    <row r="199" spans="1:28" ht="14.2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row>
    <row r="200" spans="1:28" ht="14.2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row>
    <row r="201" spans="1:28" ht="14.2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row>
    <row r="202" spans="1:28" ht="14.2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row>
    <row r="203" spans="1:28" ht="14.2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row>
    <row r="204" spans="1:28" ht="14.2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row>
    <row r="205" spans="1:28" ht="14.2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row>
    <row r="206" spans="1:28" ht="14.2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row>
    <row r="207" spans="1:28" ht="14.2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row>
    <row r="208" spans="1:28" ht="14.2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row>
    <row r="209" spans="1:28" ht="14.2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row>
    <row r="210" spans="1:28" ht="14.2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row>
    <row r="211" spans="1:28" ht="14.2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row>
    <row r="212" spans="1:28" ht="14.2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row>
    <row r="213" spans="1:28" ht="14.2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row>
    <row r="214" spans="1:28" ht="14.2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row>
    <row r="215" spans="1:28" ht="14.2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row>
    <row r="216" spans="1:28" ht="14.2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row>
    <row r="217" spans="1:28" ht="14.2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row>
    <row r="218" spans="1:28" ht="14.2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row>
    <row r="219" spans="1:28" ht="14.2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row>
    <row r="220" spans="1:28" ht="14.2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row>
    <row r="221" spans="1:28" ht="14.2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row>
    <row r="222" spans="1:28" ht="14.2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row>
    <row r="223" spans="1:28" ht="14.2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row>
    <row r="224" spans="1:28" ht="14.2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row>
    <row r="225" spans="1:28" ht="14.2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row>
    <row r="226" spans="1:28" ht="14.2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row>
    <row r="227" spans="1:28" ht="14.2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row>
    <row r="228" spans="1:28" ht="14.2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row>
    <row r="229" spans="1:28" ht="14.2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row>
    <row r="230" spans="1:28" ht="14.2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row>
    <row r="231" spans="1:28" ht="14.2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row>
    <row r="232" spans="1:28" ht="14.2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row>
    <row r="233" spans="1:28" ht="14.2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row>
    <row r="234" spans="1:28" ht="14.2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row>
    <row r="235" spans="1:28" ht="14.2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row>
    <row r="236" spans="1:28" ht="14.2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row>
    <row r="237" spans="1:28" ht="14.2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row>
    <row r="238" spans="1:28" ht="14.2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row>
    <row r="239" spans="1:28" ht="14.2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row>
    <row r="240" spans="1:28" ht="14.2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row>
    <row r="241" spans="1:28" ht="14.2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row>
    <row r="242" spans="1:28" ht="14.2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row>
    <row r="243" spans="1:28" ht="14.2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row>
    <row r="244" spans="1:28" ht="14.2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row>
    <row r="245" spans="1:28" ht="14.2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row>
    <row r="246" spans="1:28" ht="14.2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row>
    <row r="247" spans="1:28" ht="14.2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row>
    <row r="248" spans="1:28" ht="14.2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row>
    <row r="249" spans="1:28" ht="14.2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row>
    <row r="250" spans="1:28" ht="14.2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row>
    <row r="251" spans="1:28" ht="14.2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row>
    <row r="252" spans="1:28" ht="14.2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row>
    <row r="253" spans="1:28" ht="14.2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row>
    <row r="254" spans="1:28" ht="14.2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row>
    <row r="255" spans="1:28" ht="14.2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row>
    <row r="256" spans="1:28" ht="14.2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row>
    <row r="257" spans="1:28" ht="14.2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row>
    <row r="258" spans="1:28" ht="14.2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row>
    <row r="259" spans="1:28" ht="14.2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row>
    <row r="260" spans="1:28" ht="14.2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row>
    <row r="261" spans="1:28" ht="14.2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row>
    <row r="262" spans="1:28" ht="14.2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row>
    <row r="263" spans="1:28" ht="14.2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row>
    <row r="264" spans="1:28" ht="14.2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row>
    <row r="265" spans="1:28" ht="14.2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row>
    <row r="266" spans="1:28" ht="14.2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row>
    <row r="267" spans="1:28" ht="14.2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row>
    <row r="268" spans="1:28" ht="14.2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row>
    <row r="269" spans="1:28" ht="14.2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row>
    <row r="270" spans="1:28" ht="14.2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row>
    <row r="271" spans="1:28" ht="14.2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row>
    <row r="272" spans="1:28" ht="14.2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row>
    <row r="273" spans="1:28" ht="14.2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row>
    <row r="274" spans="1:28" ht="14.2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row>
    <row r="275" spans="1:28" ht="14.2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row>
    <row r="276" spans="1:28" ht="14.2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row>
    <row r="277" spans="1:28" ht="14.2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row>
    <row r="278" spans="1:28" ht="14.2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row>
    <row r="279" spans="1:28" ht="14.2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row>
    <row r="280" spans="1:28" ht="14.2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row>
    <row r="281" spans="1:28" ht="14.2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row>
    <row r="282" spans="1:28" ht="14.2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row>
    <row r="283" spans="1:28" ht="14.2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row>
    <row r="284" spans="1:28" ht="14.2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row>
    <row r="285" spans="1:28" ht="14.2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row>
    <row r="286" spans="1:28" ht="14.2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row>
    <row r="287" spans="1:28" ht="14.2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row>
    <row r="288" spans="1:28" ht="14.2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row>
    <row r="289" spans="1:28" ht="14.2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row>
    <row r="290" spans="1:28" ht="14.2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row>
    <row r="291" spans="1:28" ht="14.2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row>
    <row r="292" spans="1:28" ht="14.2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row>
    <row r="293" spans="1:28" ht="14.2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row>
    <row r="294" spans="1:28" ht="14.2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row>
    <row r="295" spans="1:28" ht="14.2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row>
    <row r="296" spans="1:28" ht="14.2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row>
    <row r="297" spans="1:28" ht="14.2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row>
    <row r="298" spans="1:28" ht="14.2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row>
    <row r="299" spans="1:28" ht="14.2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row>
    <row r="300" spans="1:28" ht="14.2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row>
    <row r="301" spans="1:28" ht="14.2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row>
    <row r="302" spans="1:28" ht="14.2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row>
    <row r="303" spans="1:28" ht="14.2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row>
    <row r="304" spans="1:28" ht="14.2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row>
    <row r="305" spans="1:28" ht="14.2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row>
    <row r="306" spans="1:28" ht="14.2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row>
    <row r="307" spans="1:28" ht="14.2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row>
    <row r="308" spans="1:28" ht="14.2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row>
    <row r="309" spans="1:28" ht="14.2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row>
    <row r="310" spans="1:28" ht="14.2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row>
    <row r="311" spans="1:28" ht="14.2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row>
    <row r="312" spans="1:28" ht="14.2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row>
    <row r="313" spans="1:28" ht="14.2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row>
    <row r="314" spans="1:28" ht="14.2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row>
    <row r="315" spans="1:28" ht="14.2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row>
    <row r="316" spans="1:28" ht="14.2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row>
    <row r="317" spans="1:28" ht="14.2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row>
    <row r="318" spans="1:28" ht="14.2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row>
    <row r="319" spans="1:28" ht="14.2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row>
    <row r="320" spans="1:28" ht="14.2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row>
    <row r="321" spans="1:28" ht="14.2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row>
    <row r="322" spans="1:28" ht="14.2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row>
    <row r="323" spans="1:28" ht="14.2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row>
    <row r="324" spans="1:28" ht="14.2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row>
    <row r="325" spans="1:28" ht="14.2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row>
    <row r="326" spans="1:28" ht="14.2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row>
    <row r="327" spans="1:28" ht="14.2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row>
    <row r="328" spans="1:28" ht="14.2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row>
    <row r="329" spans="1:28" ht="14.2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row>
    <row r="330" spans="1:28" ht="14.2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row>
    <row r="331" spans="1:28" ht="14.2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row>
    <row r="332" spans="1:28" ht="14.2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row>
    <row r="333" spans="1:28" ht="14.2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row>
    <row r="334" spans="1:28" ht="14.2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row>
    <row r="335" spans="1:28" ht="14.2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row>
    <row r="336" spans="1:28" ht="14.2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row>
    <row r="337" spans="1:28" ht="14.2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row>
    <row r="338" spans="1:28" ht="14.2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row>
    <row r="339" spans="1:28" ht="14.2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row>
    <row r="340" spans="1:28" ht="14.2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row>
    <row r="341" spans="1:28" ht="14.2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row>
    <row r="342" spans="1:28" ht="14.2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row>
    <row r="343" spans="1:28" ht="14.2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row>
    <row r="344" spans="1:28" ht="14.2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row>
    <row r="345" spans="1:28" ht="14.2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row>
    <row r="346" spans="1:28" ht="14.2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row>
    <row r="347" spans="1:28" ht="14.2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row>
    <row r="348" spans="1:28" ht="14.2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row>
    <row r="349" spans="1:28" ht="14.2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row>
    <row r="350" spans="1:28" ht="14.2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row>
    <row r="351" spans="1:28" ht="14.2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row>
    <row r="352" spans="1:28" ht="14.2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row>
    <row r="353" spans="1:28" ht="14.2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row>
    <row r="354" spans="1:28" ht="14.2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row>
    <row r="355" spans="1:28" ht="14.2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row>
    <row r="356" spans="1:28" ht="14.2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row>
    <row r="357" spans="1:28" ht="14.2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row>
    <row r="358" spans="1:28" ht="14.2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row>
    <row r="359" spans="1:28" ht="14.2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row>
    <row r="360" spans="1:28" ht="14.2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row>
    <row r="361" spans="1:28" ht="14.2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row>
    <row r="362" spans="1:28" ht="14.2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row>
    <row r="363" spans="1:28" ht="14.2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row>
    <row r="364" spans="1:28" ht="14.2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row>
    <row r="365" spans="1:28" ht="14.2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row>
    <row r="366" spans="1:28" ht="14.2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row>
    <row r="367" spans="1:28" ht="14.2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row>
    <row r="368" spans="1:28" ht="14.2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row>
    <row r="369" spans="1:28" ht="14.2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row>
    <row r="370" spans="1:28" ht="14.2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row>
    <row r="371" spans="1:28" ht="14.2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row>
    <row r="372" spans="1:28" ht="14.2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row>
    <row r="373" spans="1:28" ht="14.2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row>
    <row r="374" spans="1:28" ht="14.2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row>
    <row r="375" spans="1:28" ht="14.2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row>
    <row r="376" spans="1:28" ht="14.2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row>
    <row r="377" spans="1:28" ht="14.2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row>
    <row r="378" spans="1:28" ht="14.2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row>
    <row r="379" spans="1:28" ht="14.2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row>
    <row r="380" spans="1:28" ht="14.2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row>
    <row r="381" spans="1:28" ht="14.2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row>
    <row r="382" spans="1:28" ht="14.2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row>
    <row r="383" spans="1:28" ht="14.2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row>
    <row r="384" spans="1:28" ht="14.2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row>
    <row r="385" spans="1:28" ht="14.2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row>
    <row r="386" spans="1:28" ht="14.2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row>
    <row r="387" spans="1:28" ht="14.2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row>
    <row r="388" spans="1:28" ht="14.2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row>
    <row r="389" spans="1:28" ht="14.2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row>
    <row r="390" spans="1:28" ht="14.2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row>
    <row r="391" spans="1:28" ht="14.2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row>
    <row r="392" spans="1:28" ht="14.2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row>
    <row r="393" spans="1:28" ht="14.2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row>
    <row r="394" spans="1:28" ht="14.2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row>
    <row r="395" spans="1:28" ht="14.2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row>
    <row r="396" spans="1:28" ht="14.2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row>
    <row r="397" spans="1:28" ht="14.2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row>
    <row r="398" spans="1:28" ht="14.2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row>
    <row r="399" spans="1:28" ht="14.2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row>
    <row r="400" spans="1:28" ht="14.2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row>
    <row r="401" spans="1:28" ht="14.2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row>
    <row r="402" spans="1:28" ht="14.2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row>
    <row r="403" spans="1:28" ht="14.2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row>
    <row r="404" spans="1:28" ht="14.2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row>
    <row r="405" spans="1:28" ht="14.2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row>
    <row r="406" spans="1:28" ht="14.2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row>
    <row r="407" spans="1:28" ht="14.2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row>
    <row r="408" spans="1:28" ht="14.2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row>
    <row r="409" spans="1:28" ht="14.2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row>
    <row r="410" spans="1:28" ht="14.2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row>
    <row r="411" spans="1:28" ht="14.2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row>
    <row r="412" spans="1:28" ht="14.2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row>
    <row r="413" spans="1:28" ht="14.2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row>
    <row r="414" spans="1:28" ht="14.2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row>
    <row r="415" spans="1:28" ht="14.2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row>
    <row r="416" spans="1:28" ht="14.2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row>
    <row r="417" spans="1:28" ht="14.2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row>
    <row r="418" spans="1:28" ht="14.2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row>
    <row r="419" spans="1:28" ht="14.2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row>
    <row r="420" spans="1:28" ht="14.2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row>
    <row r="421" spans="1:28" ht="14.2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row>
    <row r="422" spans="1:28" ht="14.2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row>
    <row r="423" spans="1:28" ht="14.2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row>
    <row r="424" spans="1:28" ht="14.2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row>
    <row r="425" spans="1:28" ht="14.2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row>
    <row r="426" spans="1:28" ht="14.2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row>
    <row r="427" spans="1:28" ht="14.2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row>
    <row r="428" spans="1:28" ht="14.2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row>
    <row r="429" spans="1:28" ht="14.2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row>
    <row r="430" spans="1:28" ht="14.2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row>
    <row r="431" spans="1:28" ht="14.2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row>
    <row r="432" spans="1:28" ht="14.2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row>
    <row r="433" spans="1:28" ht="14.2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row>
    <row r="434" spans="1:28" ht="14.2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row>
    <row r="435" spans="1:28" ht="14.2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row>
    <row r="436" spans="1:28" ht="14.2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row>
    <row r="437" spans="1:28" ht="14.2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row>
    <row r="438" spans="1:28" ht="14.2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row>
    <row r="439" spans="1:28" ht="14.2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row>
    <row r="440" spans="1:28" ht="14.2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row>
    <row r="441" spans="1:28" ht="14.2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row>
    <row r="442" spans="1:28" ht="14.2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row>
    <row r="443" spans="1:28" ht="14.2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row>
    <row r="444" spans="1:28" ht="14.2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row>
    <row r="445" spans="1:28" ht="14.2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row>
    <row r="446" spans="1:28" ht="14.2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row>
    <row r="447" spans="1:28" ht="14.2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row>
    <row r="448" spans="1:28" ht="14.2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row>
    <row r="449" spans="1:28" ht="14.2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row>
    <row r="450" spans="1:28" ht="14.2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row>
    <row r="451" spans="1:28" ht="14.2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row>
    <row r="452" spans="1:28" ht="14.2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row>
    <row r="453" spans="1:28" ht="14.2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row>
    <row r="454" spans="1:28" ht="14.2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row>
    <row r="455" spans="1:28" ht="14.2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row>
    <row r="456" spans="1:28" ht="14.2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row>
    <row r="457" spans="1:28" ht="14.2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row>
    <row r="458" spans="1:28" ht="14.2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row>
    <row r="459" spans="1:28" ht="14.2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row>
    <row r="460" spans="1:28" ht="14.2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row>
    <row r="461" spans="1:28" ht="14.2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row>
    <row r="462" spans="1:28" ht="14.2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row>
    <row r="463" spans="1:28" ht="14.2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row>
    <row r="464" spans="1:28" ht="14.2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row>
    <row r="465" spans="1:28" ht="14.2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row>
    <row r="466" spans="1:28" ht="14.2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row>
    <row r="467" spans="1:28" ht="14.2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row>
    <row r="468" spans="1:28" ht="14.2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row>
    <row r="469" spans="1:28" ht="14.2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row>
    <row r="470" spans="1:28" ht="14.2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row>
    <row r="471" spans="1:28" ht="14.2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row>
    <row r="472" spans="1:28" ht="14.2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row>
    <row r="473" spans="1:28" ht="14.2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row>
    <row r="474" spans="1:28" ht="14.2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row>
    <row r="475" spans="1:28" ht="14.2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row>
    <row r="476" spans="1:28" ht="14.2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row>
    <row r="477" spans="1:28" ht="14.2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row>
    <row r="478" spans="1:28" ht="14.2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row>
    <row r="479" spans="1:28" ht="14.2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row>
    <row r="480" spans="1:28" ht="14.2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row>
    <row r="481" spans="1:28" ht="14.2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row>
    <row r="482" spans="1:28" ht="14.2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row>
    <row r="483" spans="1:28" ht="14.2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row>
    <row r="484" spans="1:28" ht="14.2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row>
    <row r="485" spans="1:28" ht="14.2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row>
    <row r="486" spans="1:28" ht="14.2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row>
    <row r="487" spans="1:28" ht="14.2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row>
    <row r="488" spans="1:28" ht="14.2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row>
    <row r="489" spans="1:28" ht="14.2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row>
    <row r="490" spans="1:28" ht="14.2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row>
    <row r="491" spans="1:28" ht="14.2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row>
    <row r="492" spans="1:28" ht="14.2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row>
    <row r="493" spans="1:28" ht="14.2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row>
    <row r="494" spans="1:28" ht="14.2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row>
    <row r="495" spans="1:28" ht="14.2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row>
    <row r="496" spans="1:28" ht="14.2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row>
    <row r="497" spans="1:28" ht="14.2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row>
    <row r="498" spans="1:28" ht="14.2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row>
    <row r="499" spans="1:28" ht="14.2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row>
    <row r="500" spans="1:28" ht="14.2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row>
    <row r="501" spans="1:28" ht="14.2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row>
    <row r="502" spans="1:28" ht="14.2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row>
    <row r="503" spans="1:28" ht="14.2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row>
    <row r="504" spans="1:28" ht="14.2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row>
    <row r="505" spans="1:28" ht="14.2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row>
    <row r="506" spans="1:28" ht="14.2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row>
    <row r="507" spans="1:28" ht="14.2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row>
    <row r="508" spans="1:28" ht="14.2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row>
    <row r="509" spans="1:28" ht="14.2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row>
    <row r="510" spans="1:28" ht="14.2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row>
    <row r="511" spans="1:28" ht="14.2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row>
    <row r="512" spans="1:28" ht="14.2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row>
    <row r="513" spans="1:28" ht="14.2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row>
    <row r="514" spans="1:28" ht="14.2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row>
    <row r="515" spans="1:28" ht="14.2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row>
    <row r="516" spans="1:28" ht="14.2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row>
    <row r="517" spans="1:28" ht="14.2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row>
    <row r="518" spans="1:28" ht="14.2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row>
    <row r="519" spans="1:28" ht="14.2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row>
    <row r="520" spans="1:28" ht="14.2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row>
    <row r="521" spans="1:28" ht="14.2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row>
    <row r="522" spans="1:28" ht="14.2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row>
    <row r="523" spans="1:28" ht="14.2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row>
    <row r="524" spans="1:28" ht="14.2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row>
    <row r="525" spans="1:28" ht="14.2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row>
    <row r="526" spans="1:28" ht="14.2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row>
    <row r="527" spans="1:28" ht="14.2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row>
    <row r="528" spans="1:28" ht="14.2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row>
    <row r="529" spans="1:28" ht="14.2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row>
    <row r="530" spans="1:28" ht="14.2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row>
    <row r="531" spans="1:28" ht="14.2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row>
    <row r="532" spans="1:28" ht="14.2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row>
    <row r="533" spans="1:28" ht="14.2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row>
    <row r="534" spans="1:28" ht="14.2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row>
    <row r="535" spans="1:28" ht="14.2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row>
    <row r="536" spans="1:28" ht="14.2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row>
    <row r="537" spans="1:28" ht="14.2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row>
    <row r="538" spans="1:28" ht="14.2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row>
    <row r="539" spans="1:28" ht="14.2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row>
    <row r="540" spans="1:28" ht="14.2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row>
    <row r="541" spans="1:28" ht="14.2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row>
    <row r="542" spans="1:28" ht="14.2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row>
    <row r="543" spans="1:28" ht="14.2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row>
    <row r="544" spans="1:28" ht="14.2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row>
    <row r="545" spans="1:28" ht="14.2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row>
    <row r="546" spans="1:28" ht="14.2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row>
    <row r="547" spans="1:28" ht="14.2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row>
    <row r="548" spans="1:28" ht="14.2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row>
    <row r="549" spans="1:28" ht="14.2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row>
    <row r="550" spans="1:28" ht="14.2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row>
    <row r="551" spans="1:28" ht="14.2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row>
    <row r="552" spans="1:28" ht="14.2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row>
    <row r="553" spans="1:28" ht="14.2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row>
    <row r="554" spans="1:28" ht="14.2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row>
    <row r="555" spans="1:28" ht="14.2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row>
    <row r="556" spans="1:28" ht="14.2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row>
    <row r="557" spans="1:28" ht="14.2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row>
    <row r="558" spans="1:28" ht="14.2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row>
    <row r="559" spans="1:28" ht="14.2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row>
    <row r="560" spans="1:28" ht="14.2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row>
    <row r="561" spans="1:28" ht="14.2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row>
    <row r="562" spans="1:28" ht="14.2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row>
    <row r="563" spans="1:28" ht="14.2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row>
    <row r="564" spans="1:28" ht="14.2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row>
    <row r="565" spans="1:28" ht="14.2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row>
    <row r="566" spans="1:28" ht="14.2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row>
    <row r="567" spans="1:28" ht="14.2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row>
    <row r="568" spans="1:28" ht="14.2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row>
    <row r="569" spans="1:28" ht="14.2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row>
    <row r="570" spans="1:28" ht="14.2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row>
    <row r="571" spans="1:28" ht="14.2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row>
    <row r="572" spans="1:28" ht="14.2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row>
    <row r="573" spans="1:28" ht="14.2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row>
    <row r="574" spans="1:28" ht="14.2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row>
    <row r="575" spans="1:28" ht="14.2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row>
    <row r="576" spans="1:28" ht="14.2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row>
    <row r="577" spans="1:28" ht="14.2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row>
    <row r="578" spans="1:28" ht="14.2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row>
    <row r="579" spans="1:28" ht="14.2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row>
    <row r="580" spans="1:28" ht="14.2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row>
    <row r="581" spans="1:28" ht="14.2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row>
    <row r="582" spans="1:28" ht="14.2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row>
    <row r="583" spans="1:28" ht="14.2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row>
    <row r="584" spans="1:28" ht="14.2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row>
    <row r="585" spans="1:28" ht="14.2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row>
    <row r="586" spans="1:28" ht="14.2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row>
    <row r="587" spans="1:28" ht="14.2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row>
    <row r="588" spans="1:28" ht="14.2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row>
    <row r="589" spans="1:28" ht="14.2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row>
    <row r="590" spans="1:28" ht="14.2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row>
    <row r="591" spans="1:28" ht="14.2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row>
    <row r="592" spans="1:28" ht="14.2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row>
    <row r="593" spans="1:28" ht="14.2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row>
    <row r="594" spans="1:28" ht="14.2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row>
    <row r="595" spans="1:28" ht="14.2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row>
    <row r="596" spans="1:28" ht="14.2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row>
    <row r="597" spans="1:28" ht="14.2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row>
    <row r="598" spans="1:28" ht="14.2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row>
    <row r="599" spans="1:28" ht="14.2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row>
    <row r="600" spans="1:28" ht="14.2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row>
    <row r="601" spans="1:28" ht="14.2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row>
    <row r="602" spans="1:28" ht="14.2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row>
    <row r="603" spans="1:28" ht="14.2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row>
    <row r="604" spans="1:28" ht="14.2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row>
    <row r="605" spans="1:28" ht="14.2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row>
    <row r="606" spans="1:28" ht="14.2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row>
    <row r="607" spans="1:28" ht="14.2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row>
    <row r="608" spans="1:28" ht="14.2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row>
    <row r="609" spans="1:28" ht="14.2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row>
    <row r="610" spans="1:28" ht="14.2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row>
    <row r="611" spans="1:28" ht="14.2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row>
    <row r="612" spans="1:28" ht="14.2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row>
    <row r="613" spans="1:28" ht="14.2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row>
    <row r="614" spans="1:28" ht="14.2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row>
    <row r="615" spans="1:28" ht="14.2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row>
    <row r="616" spans="1:28" ht="14.2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row>
    <row r="617" spans="1:28" ht="14.2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row>
    <row r="618" spans="1:28" ht="14.2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row>
    <row r="619" spans="1:28" ht="14.2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row>
    <row r="620" spans="1:28" ht="14.2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row>
    <row r="621" spans="1:28" ht="14.2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row>
    <row r="622" spans="1:28" ht="14.2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row>
    <row r="623" spans="1:28" ht="14.2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row>
    <row r="624" spans="1:28" ht="14.2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row>
    <row r="625" spans="1:28" ht="14.2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row>
    <row r="626" spans="1:28" ht="14.2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row>
    <row r="627" spans="1:28" ht="14.2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row>
    <row r="628" spans="1:28" ht="14.2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row>
    <row r="629" spans="1:28" ht="14.2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row>
    <row r="630" spans="1:28" ht="14.2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row>
    <row r="631" spans="1:28" ht="14.2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row>
    <row r="632" spans="1:28" ht="14.2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row>
    <row r="633" spans="1:28" ht="14.2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row>
    <row r="634" spans="1:28" ht="14.2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row>
    <row r="635" spans="1:28" ht="14.2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row>
    <row r="636" spans="1:28" ht="14.2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row>
    <row r="637" spans="1:28" ht="14.2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row>
    <row r="638" spans="1:28" ht="14.2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row>
    <row r="639" spans="1:28" ht="14.2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row>
    <row r="640" spans="1:28" ht="14.2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row>
    <row r="641" spans="1:28" ht="14.2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row>
    <row r="642" spans="1:28" ht="14.2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row>
    <row r="643" spans="1:28" ht="14.2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row>
    <row r="644" spans="1:28" ht="14.2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row>
    <row r="645" spans="1:28" ht="14.2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row>
    <row r="646" spans="1:28" ht="14.2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row>
    <row r="647" spans="1:28" ht="14.2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row>
    <row r="648" spans="1:28" ht="14.2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row>
    <row r="649" spans="1:28" ht="14.2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row>
    <row r="650" spans="1:28" ht="14.2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row>
    <row r="651" spans="1:28" ht="14.2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row>
    <row r="652" spans="1:28" ht="14.2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row>
    <row r="653" spans="1:28" ht="14.2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row>
    <row r="654" spans="1:28" ht="14.2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row>
    <row r="655" spans="1:28" ht="14.2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row>
    <row r="656" spans="1:28" ht="14.2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row>
    <row r="657" spans="1:28" ht="14.2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row>
    <row r="658" spans="1:28" ht="14.2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row>
    <row r="659" spans="1:28" ht="14.2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row>
    <row r="660" spans="1:28" ht="14.2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row>
    <row r="661" spans="1:28" ht="14.2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row>
    <row r="662" spans="1:28" ht="14.2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row>
    <row r="663" spans="1:28" ht="14.2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row>
    <row r="664" spans="1:28" ht="14.2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row>
    <row r="665" spans="1:28" ht="14.2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row>
    <row r="666" spans="1:28" ht="14.2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row>
    <row r="667" spans="1:28" ht="14.2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row>
    <row r="668" spans="1:28" ht="14.2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row>
    <row r="669" spans="1:28" ht="14.2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row>
    <row r="670" spans="1:28" ht="14.2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row>
    <row r="671" spans="1:28" ht="14.2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row>
    <row r="672" spans="1:28" ht="14.2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row>
    <row r="673" spans="1:28" ht="14.2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row>
    <row r="674" spans="1:28" ht="14.2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row>
    <row r="675" spans="1:28" ht="14.2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row>
    <row r="676" spans="1:28" ht="14.2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row>
    <row r="677" spans="1:28" ht="14.2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row>
    <row r="678" spans="1:28" ht="14.2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row>
    <row r="679" spans="1:28" ht="14.2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row>
    <row r="680" spans="1:28" ht="14.2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row>
    <row r="681" spans="1:28" ht="14.2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row>
    <row r="682" spans="1:28" ht="14.2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row>
    <row r="683" spans="1:28" ht="14.2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row>
    <row r="684" spans="1:28" ht="14.2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row>
    <row r="685" spans="1:28" ht="14.2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row>
    <row r="686" spans="1:28" ht="14.2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row>
    <row r="687" spans="1:28" ht="14.2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row>
    <row r="688" spans="1:28" ht="14.2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row>
    <row r="689" spans="1:28" ht="14.2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row>
    <row r="690" spans="1:28" ht="14.2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row>
    <row r="691" spans="1:28" ht="14.2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row>
    <row r="692" spans="1:28" ht="14.2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row>
    <row r="693" spans="1:28" ht="14.2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row>
    <row r="694" spans="1:28" ht="14.2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row>
    <row r="695" spans="1:28" ht="14.2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row>
    <row r="696" spans="1:28" ht="14.2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row>
    <row r="697" spans="1:28" ht="14.2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row>
    <row r="698" spans="1:28" ht="14.2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row>
    <row r="699" spans="1:28" ht="14.2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row>
    <row r="700" spans="1:28" ht="14.2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row>
    <row r="701" spans="1:28" ht="14.2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row>
    <row r="702" spans="1:28" ht="14.2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row>
    <row r="703" spans="1:28" ht="14.2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row>
    <row r="704" spans="1:28" ht="14.2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row>
    <row r="705" spans="1:28" ht="14.2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row>
    <row r="706" spans="1:28" ht="14.2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row>
    <row r="707" spans="1:28" ht="14.2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row>
    <row r="708" spans="1:28" ht="14.2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row>
    <row r="709" spans="1:28" ht="14.2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row>
    <row r="710" spans="1:28" ht="14.2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row>
    <row r="711" spans="1:28" ht="14.2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row>
    <row r="712" spans="1:28" ht="14.2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row>
    <row r="713" spans="1:28" ht="14.2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row>
    <row r="714" spans="1:28" ht="14.2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row>
    <row r="715" spans="1:28" ht="14.2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row>
    <row r="716" spans="1:28" ht="14.2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row>
    <row r="717" spans="1:28" ht="14.2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row>
    <row r="718" spans="1:28" ht="14.2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row>
    <row r="719" spans="1:28" ht="14.2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row>
    <row r="720" spans="1:28" ht="14.2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row>
    <row r="721" spans="1:28" ht="14.2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row>
    <row r="722" spans="1:28" ht="14.2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row>
    <row r="723" spans="1:28" ht="14.2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row>
    <row r="724" spans="1:28" ht="14.2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row>
    <row r="725" spans="1:28" ht="14.2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row>
    <row r="726" spans="1:28" ht="14.2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row>
    <row r="727" spans="1:28" ht="14.2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row>
    <row r="728" spans="1:28" ht="14.2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row>
    <row r="729" spans="1:28" ht="14.2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row>
    <row r="730" spans="1:28" ht="14.2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row>
    <row r="731" spans="1:28" ht="14.2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row>
    <row r="732" spans="1:28" ht="14.2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row>
    <row r="733" spans="1:28" ht="14.2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row>
    <row r="734" spans="1:28" ht="14.2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row>
    <row r="735" spans="1:28" ht="14.2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row>
    <row r="736" spans="1:28" ht="14.2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row>
    <row r="737" spans="1:28" ht="14.2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row>
    <row r="738" spans="1:28" ht="14.2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row>
    <row r="739" spans="1:28" ht="14.2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row>
    <row r="740" spans="1:28" ht="14.2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row>
    <row r="741" spans="1:28" ht="14.2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row>
    <row r="742" spans="1:28" ht="14.2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row>
    <row r="743" spans="1:28" ht="14.2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row>
    <row r="744" spans="1:28" ht="14.2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row>
    <row r="745" spans="1:28" ht="14.2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row>
    <row r="746" spans="1:28" ht="14.2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row>
    <row r="747" spans="1:28" ht="14.2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row>
    <row r="748" spans="1:28" ht="14.2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row>
    <row r="749" spans="1:28" ht="14.2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row>
    <row r="750" spans="1:28" ht="14.2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row>
    <row r="751" spans="1:28" ht="14.2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row>
    <row r="752" spans="1:28" ht="14.2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row>
    <row r="753" spans="1:28" ht="14.2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row>
    <row r="754" spans="1:28" ht="14.2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row>
    <row r="755" spans="1:28" ht="14.2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row>
    <row r="756" spans="1:28" ht="14.2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row>
    <row r="757" spans="1:28" ht="14.2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row>
    <row r="758" spans="1:28" ht="14.2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row>
    <row r="759" spans="1:28" ht="14.2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row>
    <row r="760" spans="1:28" ht="14.2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row>
    <row r="761" spans="1:28" ht="14.2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row>
    <row r="762" spans="1:28" ht="14.2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row>
    <row r="763" spans="1:28" ht="14.2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row>
    <row r="764" spans="1:28" ht="14.2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row>
    <row r="765" spans="1:28" ht="14.2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row>
    <row r="766" spans="1:28" ht="14.2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row>
    <row r="767" spans="1:28" ht="14.25" customHeight="1">
      <c r="A767" s="189"/>
      <c r="B767" s="189"/>
      <c r="C767" s="189"/>
      <c r="D767" s="189"/>
      <c r="E767" s="189"/>
      <c r="F767" s="189"/>
      <c r="G767" s="189"/>
      <c r="H767" s="189"/>
      <c r="I767" s="189"/>
      <c r="J767" s="189"/>
      <c r="K767" s="189"/>
      <c r="L767" s="189"/>
      <c r="M767" s="189"/>
      <c r="N767" s="189"/>
      <c r="O767" s="189"/>
      <c r="P767" s="189"/>
      <c r="Q767" s="189"/>
      <c r="R767" s="189"/>
      <c r="S767" s="189"/>
      <c r="T767" s="189"/>
      <c r="U767" s="189"/>
      <c r="V767" s="189"/>
      <c r="W767" s="189"/>
      <c r="X767" s="189"/>
      <c r="Y767" s="189"/>
      <c r="Z767" s="189"/>
      <c r="AA767" s="189"/>
      <c r="AB767" s="189"/>
    </row>
    <row r="768" spans="1:28" ht="14.25" customHeight="1">
      <c r="A768" s="189"/>
      <c r="B768" s="189"/>
      <c r="C768" s="189"/>
      <c r="D768" s="189"/>
      <c r="E768" s="189"/>
      <c r="F768" s="189"/>
      <c r="G768" s="189"/>
      <c r="H768" s="189"/>
      <c r="I768" s="189"/>
      <c r="J768" s="189"/>
      <c r="K768" s="189"/>
      <c r="L768" s="189"/>
      <c r="M768" s="189"/>
      <c r="N768" s="189"/>
      <c r="O768" s="189"/>
      <c r="P768" s="189"/>
      <c r="Q768" s="189"/>
      <c r="R768" s="189"/>
      <c r="S768" s="189"/>
      <c r="T768" s="189"/>
      <c r="U768" s="189"/>
      <c r="V768" s="189"/>
      <c r="W768" s="189"/>
      <c r="X768" s="189"/>
      <c r="Y768" s="189"/>
      <c r="Z768" s="189"/>
      <c r="AA768" s="189"/>
      <c r="AB768" s="189"/>
    </row>
    <row r="769" spans="1:28" ht="14.25" customHeight="1">
      <c r="A769" s="189"/>
      <c r="B769" s="189"/>
      <c r="C769" s="189"/>
      <c r="D769" s="189"/>
      <c r="E769" s="189"/>
      <c r="F769" s="189"/>
      <c r="G769" s="189"/>
      <c r="H769" s="189"/>
      <c r="I769" s="189"/>
      <c r="J769" s="189"/>
      <c r="K769" s="189"/>
      <c r="L769" s="189"/>
      <c r="M769" s="189"/>
      <c r="N769" s="189"/>
      <c r="O769" s="189"/>
      <c r="P769" s="189"/>
      <c r="Q769" s="189"/>
      <c r="R769" s="189"/>
      <c r="S769" s="189"/>
      <c r="T769" s="189"/>
      <c r="U769" s="189"/>
      <c r="V769" s="189"/>
      <c r="W769" s="189"/>
      <c r="X769" s="189"/>
      <c r="Y769" s="189"/>
      <c r="Z769" s="189"/>
      <c r="AA769" s="189"/>
      <c r="AB769" s="189"/>
    </row>
    <row r="770" spans="1:28" ht="14.25" customHeight="1">
      <c r="A770" s="189"/>
      <c r="B770" s="189"/>
      <c r="C770" s="189"/>
      <c r="D770" s="189"/>
      <c r="E770" s="189"/>
      <c r="F770" s="189"/>
      <c r="G770" s="189"/>
      <c r="H770" s="189"/>
      <c r="I770" s="189"/>
      <c r="J770" s="189"/>
      <c r="K770" s="189"/>
      <c r="L770" s="189"/>
      <c r="M770" s="189"/>
      <c r="N770" s="189"/>
      <c r="O770" s="189"/>
      <c r="P770" s="189"/>
      <c r="Q770" s="189"/>
      <c r="R770" s="189"/>
      <c r="S770" s="189"/>
      <c r="T770" s="189"/>
      <c r="U770" s="189"/>
      <c r="V770" s="189"/>
      <c r="W770" s="189"/>
      <c r="X770" s="189"/>
      <c r="Y770" s="189"/>
      <c r="Z770" s="189"/>
      <c r="AA770" s="189"/>
      <c r="AB770" s="189"/>
    </row>
    <row r="771" spans="1:28" ht="14.25" customHeight="1">
      <c r="A771" s="189"/>
      <c r="B771" s="189"/>
      <c r="C771" s="189"/>
      <c r="D771" s="189"/>
      <c r="E771" s="189"/>
      <c r="F771" s="189"/>
      <c r="G771" s="189"/>
      <c r="H771" s="189"/>
      <c r="I771" s="189"/>
      <c r="J771" s="189"/>
      <c r="K771" s="189"/>
      <c r="L771" s="189"/>
      <c r="M771" s="189"/>
      <c r="N771" s="189"/>
      <c r="O771" s="189"/>
      <c r="P771" s="189"/>
      <c r="Q771" s="189"/>
      <c r="R771" s="189"/>
      <c r="S771" s="189"/>
      <c r="T771" s="189"/>
      <c r="U771" s="189"/>
      <c r="V771" s="189"/>
      <c r="W771" s="189"/>
      <c r="X771" s="189"/>
      <c r="Y771" s="189"/>
      <c r="Z771" s="189"/>
      <c r="AA771" s="189"/>
      <c r="AB771" s="189"/>
    </row>
    <row r="772" spans="1:28" ht="14.25" customHeight="1">
      <c r="A772" s="189"/>
      <c r="B772" s="189"/>
      <c r="C772" s="189"/>
      <c r="D772" s="189"/>
      <c r="E772" s="189"/>
      <c r="F772" s="189"/>
      <c r="G772" s="189"/>
      <c r="H772" s="189"/>
      <c r="I772" s="189"/>
      <c r="J772" s="189"/>
      <c r="K772" s="189"/>
      <c r="L772" s="189"/>
      <c r="M772" s="189"/>
      <c r="N772" s="189"/>
      <c r="O772" s="189"/>
      <c r="P772" s="189"/>
      <c r="Q772" s="189"/>
      <c r="R772" s="189"/>
      <c r="S772" s="189"/>
      <c r="T772" s="189"/>
      <c r="U772" s="189"/>
      <c r="V772" s="189"/>
      <c r="W772" s="189"/>
      <c r="X772" s="189"/>
      <c r="Y772" s="189"/>
      <c r="Z772" s="189"/>
      <c r="AA772" s="189"/>
      <c r="AB772" s="189"/>
    </row>
    <row r="773" spans="1:28" ht="14.25" customHeight="1">
      <c r="A773" s="189"/>
      <c r="B773" s="189"/>
      <c r="C773" s="189"/>
      <c r="D773" s="189"/>
      <c r="E773" s="189"/>
      <c r="F773" s="189"/>
      <c r="G773" s="189"/>
      <c r="H773" s="189"/>
      <c r="I773" s="189"/>
      <c r="J773" s="189"/>
      <c r="K773" s="189"/>
      <c r="L773" s="189"/>
      <c r="M773" s="189"/>
      <c r="N773" s="189"/>
      <c r="O773" s="189"/>
      <c r="P773" s="189"/>
      <c r="Q773" s="189"/>
      <c r="R773" s="189"/>
      <c r="S773" s="189"/>
      <c r="T773" s="189"/>
      <c r="U773" s="189"/>
      <c r="V773" s="189"/>
      <c r="W773" s="189"/>
      <c r="X773" s="189"/>
      <c r="Y773" s="189"/>
      <c r="Z773" s="189"/>
      <c r="AA773" s="189"/>
      <c r="AB773" s="189"/>
    </row>
    <row r="774" spans="1:28" ht="14.25" customHeight="1">
      <c r="A774" s="189"/>
      <c r="B774" s="189"/>
      <c r="C774" s="189"/>
      <c r="D774" s="189"/>
      <c r="E774" s="189"/>
      <c r="F774" s="189"/>
      <c r="G774" s="189"/>
      <c r="H774" s="189"/>
      <c r="I774" s="189"/>
      <c r="J774" s="189"/>
      <c r="K774" s="189"/>
      <c r="L774" s="189"/>
      <c r="M774" s="189"/>
      <c r="N774" s="189"/>
      <c r="O774" s="189"/>
      <c r="P774" s="189"/>
      <c r="Q774" s="189"/>
      <c r="R774" s="189"/>
      <c r="S774" s="189"/>
      <c r="T774" s="189"/>
      <c r="U774" s="189"/>
      <c r="V774" s="189"/>
      <c r="W774" s="189"/>
      <c r="X774" s="189"/>
      <c r="Y774" s="189"/>
      <c r="Z774" s="189"/>
      <c r="AA774" s="189"/>
      <c r="AB774" s="189"/>
    </row>
    <row r="775" spans="1:28" ht="14.25" customHeight="1">
      <c r="A775" s="189"/>
      <c r="B775" s="189"/>
      <c r="C775" s="189"/>
      <c r="D775" s="189"/>
      <c r="E775" s="189"/>
      <c r="F775" s="189"/>
      <c r="G775" s="189"/>
      <c r="H775" s="189"/>
      <c r="I775" s="189"/>
      <c r="J775" s="189"/>
      <c r="K775" s="189"/>
      <c r="L775" s="189"/>
      <c r="M775" s="189"/>
      <c r="N775" s="189"/>
      <c r="O775" s="189"/>
      <c r="P775" s="189"/>
      <c r="Q775" s="189"/>
      <c r="R775" s="189"/>
      <c r="S775" s="189"/>
      <c r="T775" s="189"/>
      <c r="U775" s="189"/>
      <c r="V775" s="189"/>
      <c r="W775" s="189"/>
      <c r="X775" s="189"/>
      <c r="Y775" s="189"/>
      <c r="Z775" s="189"/>
      <c r="AA775" s="189"/>
      <c r="AB775" s="189"/>
    </row>
    <row r="776" spans="1:28" ht="14.25" customHeight="1">
      <c r="A776" s="189"/>
      <c r="B776" s="189"/>
      <c r="C776" s="189"/>
      <c r="D776" s="189"/>
      <c r="E776" s="189"/>
      <c r="F776" s="189"/>
      <c r="G776" s="189"/>
      <c r="H776" s="189"/>
      <c r="I776" s="189"/>
      <c r="J776" s="189"/>
      <c r="K776" s="189"/>
      <c r="L776" s="189"/>
      <c r="M776" s="189"/>
      <c r="N776" s="189"/>
      <c r="O776" s="189"/>
      <c r="P776" s="189"/>
      <c r="Q776" s="189"/>
      <c r="R776" s="189"/>
      <c r="S776" s="189"/>
      <c r="T776" s="189"/>
      <c r="U776" s="189"/>
      <c r="V776" s="189"/>
      <c r="W776" s="189"/>
      <c r="X776" s="189"/>
      <c r="Y776" s="189"/>
      <c r="Z776" s="189"/>
      <c r="AA776" s="189"/>
      <c r="AB776" s="189"/>
    </row>
    <row r="777" spans="1:28" ht="14.25" customHeight="1">
      <c r="A777" s="189"/>
      <c r="B777" s="189"/>
      <c r="C777" s="189"/>
      <c r="D777" s="189"/>
      <c r="E777" s="189"/>
      <c r="F777" s="189"/>
      <c r="G777" s="189"/>
      <c r="H777" s="189"/>
      <c r="I777" s="189"/>
      <c r="J777" s="189"/>
      <c r="K777" s="189"/>
      <c r="L777" s="189"/>
      <c r="M777" s="189"/>
      <c r="N777" s="189"/>
      <c r="O777" s="189"/>
      <c r="P777" s="189"/>
      <c r="Q777" s="189"/>
      <c r="R777" s="189"/>
      <c r="S777" s="189"/>
      <c r="T777" s="189"/>
      <c r="U777" s="189"/>
      <c r="V777" s="189"/>
      <c r="W777" s="189"/>
      <c r="X777" s="189"/>
      <c r="Y777" s="189"/>
      <c r="Z777" s="189"/>
      <c r="AA777" s="189"/>
      <c r="AB777" s="189"/>
    </row>
    <row r="778" spans="1:28" ht="14.25" customHeight="1">
      <c r="A778" s="189"/>
      <c r="B778" s="189"/>
      <c r="C778" s="189"/>
      <c r="D778" s="189"/>
      <c r="E778" s="189"/>
      <c r="F778" s="189"/>
      <c r="G778" s="189"/>
      <c r="H778" s="189"/>
      <c r="I778" s="189"/>
      <c r="J778" s="189"/>
      <c r="K778" s="189"/>
      <c r="L778" s="189"/>
      <c r="M778" s="189"/>
      <c r="N778" s="189"/>
      <c r="O778" s="189"/>
      <c r="P778" s="189"/>
      <c r="Q778" s="189"/>
      <c r="R778" s="189"/>
      <c r="S778" s="189"/>
      <c r="T778" s="189"/>
      <c r="U778" s="189"/>
      <c r="V778" s="189"/>
      <c r="W778" s="189"/>
      <c r="X778" s="189"/>
      <c r="Y778" s="189"/>
      <c r="Z778" s="189"/>
      <c r="AA778" s="189"/>
      <c r="AB778" s="189"/>
    </row>
    <row r="779" spans="1:28" ht="14.25" customHeight="1">
      <c r="A779" s="189"/>
      <c r="B779" s="189"/>
      <c r="C779" s="189"/>
      <c r="D779" s="189"/>
      <c r="E779" s="189"/>
      <c r="F779" s="189"/>
      <c r="G779" s="189"/>
      <c r="H779" s="189"/>
      <c r="I779" s="189"/>
      <c r="J779" s="189"/>
      <c r="K779" s="189"/>
      <c r="L779" s="189"/>
      <c r="M779" s="189"/>
      <c r="N779" s="189"/>
      <c r="O779" s="189"/>
      <c r="P779" s="189"/>
      <c r="Q779" s="189"/>
      <c r="R779" s="189"/>
      <c r="S779" s="189"/>
      <c r="T779" s="189"/>
      <c r="U779" s="189"/>
      <c r="V779" s="189"/>
      <c r="W779" s="189"/>
      <c r="X779" s="189"/>
      <c r="Y779" s="189"/>
      <c r="Z779" s="189"/>
      <c r="AA779" s="189"/>
      <c r="AB779" s="189"/>
    </row>
    <row r="780" spans="1:28" ht="14.25" customHeight="1">
      <c r="A780" s="189"/>
      <c r="B780" s="189"/>
      <c r="C780" s="189"/>
      <c r="D780" s="189"/>
      <c r="E780" s="189"/>
      <c r="F780" s="189"/>
      <c r="G780" s="189"/>
      <c r="H780" s="189"/>
      <c r="I780" s="189"/>
      <c r="J780" s="189"/>
      <c r="K780" s="189"/>
      <c r="L780" s="189"/>
      <c r="M780" s="189"/>
      <c r="N780" s="189"/>
      <c r="O780" s="189"/>
      <c r="P780" s="189"/>
      <c r="Q780" s="189"/>
      <c r="R780" s="189"/>
      <c r="S780" s="189"/>
      <c r="T780" s="189"/>
      <c r="U780" s="189"/>
      <c r="V780" s="189"/>
      <c r="W780" s="189"/>
      <c r="X780" s="189"/>
      <c r="Y780" s="189"/>
      <c r="Z780" s="189"/>
      <c r="AA780" s="189"/>
      <c r="AB780" s="189"/>
    </row>
    <row r="781" spans="1:28" ht="14.25" customHeight="1">
      <c r="A781" s="189"/>
      <c r="B781" s="189"/>
      <c r="C781" s="189"/>
      <c r="D781" s="189"/>
      <c r="E781" s="189"/>
      <c r="F781" s="189"/>
      <c r="G781" s="189"/>
      <c r="H781" s="189"/>
      <c r="I781" s="189"/>
      <c r="J781" s="189"/>
      <c r="K781" s="189"/>
      <c r="L781" s="189"/>
      <c r="M781" s="189"/>
      <c r="N781" s="189"/>
      <c r="O781" s="189"/>
      <c r="P781" s="189"/>
      <c r="Q781" s="189"/>
      <c r="R781" s="189"/>
      <c r="S781" s="189"/>
      <c r="T781" s="189"/>
      <c r="U781" s="189"/>
      <c r="V781" s="189"/>
      <c r="W781" s="189"/>
      <c r="X781" s="189"/>
      <c r="Y781" s="189"/>
      <c r="Z781" s="189"/>
      <c r="AA781" s="189"/>
      <c r="AB781" s="189"/>
    </row>
    <row r="782" spans="1:28" ht="14.25" customHeight="1">
      <c r="A782" s="189"/>
      <c r="B782" s="189"/>
      <c r="C782" s="189"/>
      <c r="D782" s="189"/>
      <c r="E782" s="189"/>
      <c r="F782" s="189"/>
      <c r="G782" s="189"/>
      <c r="H782" s="189"/>
      <c r="I782" s="189"/>
      <c r="J782" s="189"/>
      <c r="K782" s="189"/>
      <c r="L782" s="189"/>
      <c r="M782" s="189"/>
      <c r="N782" s="189"/>
      <c r="O782" s="189"/>
      <c r="P782" s="189"/>
      <c r="Q782" s="189"/>
      <c r="R782" s="189"/>
      <c r="S782" s="189"/>
      <c r="T782" s="189"/>
      <c r="U782" s="189"/>
      <c r="V782" s="189"/>
      <c r="W782" s="189"/>
      <c r="X782" s="189"/>
      <c r="Y782" s="189"/>
      <c r="Z782" s="189"/>
      <c r="AA782" s="189"/>
      <c r="AB782" s="189"/>
    </row>
    <row r="783" spans="1:28" ht="14.25" customHeight="1">
      <c r="A783" s="189"/>
      <c r="B783" s="189"/>
      <c r="C783" s="189"/>
      <c r="D783" s="189"/>
      <c r="E783" s="189"/>
      <c r="F783" s="189"/>
      <c r="G783" s="189"/>
      <c r="H783" s="189"/>
      <c r="I783" s="189"/>
      <c r="J783" s="189"/>
      <c r="K783" s="189"/>
      <c r="L783" s="189"/>
      <c r="M783" s="189"/>
      <c r="N783" s="189"/>
      <c r="O783" s="189"/>
      <c r="P783" s="189"/>
      <c r="Q783" s="189"/>
      <c r="R783" s="189"/>
      <c r="S783" s="189"/>
      <c r="T783" s="189"/>
      <c r="U783" s="189"/>
      <c r="V783" s="189"/>
      <c r="W783" s="189"/>
      <c r="X783" s="189"/>
      <c r="Y783" s="189"/>
      <c r="Z783" s="189"/>
      <c r="AA783" s="189"/>
      <c r="AB783" s="189"/>
    </row>
    <row r="784" spans="1:28" ht="14.25" customHeight="1">
      <c r="A784" s="189"/>
      <c r="B784" s="189"/>
      <c r="C784" s="189"/>
      <c r="D784" s="189"/>
      <c r="E784" s="189"/>
      <c r="F784" s="189"/>
      <c r="G784" s="189"/>
      <c r="H784" s="189"/>
      <c r="I784" s="189"/>
      <c r="J784" s="189"/>
      <c r="K784" s="189"/>
      <c r="L784" s="189"/>
      <c r="M784" s="189"/>
      <c r="N784" s="189"/>
      <c r="O784" s="189"/>
      <c r="P784" s="189"/>
      <c r="Q784" s="189"/>
      <c r="R784" s="189"/>
      <c r="S784" s="189"/>
      <c r="T784" s="189"/>
      <c r="U784" s="189"/>
      <c r="V784" s="189"/>
      <c r="W784" s="189"/>
      <c r="X784" s="189"/>
      <c r="Y784" s="189"/>
      <c r="Z784" s="189"/>
      <c r="AA784" s="189"/>
      <c r="AB784" s="189"/>
    </row>
    <row r="785" spans="1:28" ht="14.25" customHeight="1">
      <c r="A785" s="189"/>
      <c r="B785" s="189"/>
      <c r="C785" s="189"/>
      <c r="D785" s="189"/>
      <c r="E785" s="189"/>
      <c r="F785" s="189"/>
      <c r="G785" s="189"/>
      <c r="H785" s="189"/>
      <c r="I785" s="189"/>
      <c r="J785" s="189"/>
      <c r="K785" s="189"/>
      <c r="L785" s="189"/>
      <c r="M785" s="189"/>
      <c r="N785" s="189"/>
      <c r="O785" s="189"/>
      <c r="P785" s="189"/>
      <c r="Q785" s="189"/>
      <c r="R785" s="189"/>
      <c r="S785" s="189"/>
      <c r="T785" s="189"/>
      <c r="U785" s="189"/>
      <c r="V785" s="189"/>
      <c r="W785" s="189"/>
      <c r="X785" s="189"/>
      <c r="Y785" s="189"/>
      <c r="Z785" s="189"/>
      <c r="AA785" s="189"/>
      <c r="AB785" s="189"/>
    </row>
    <row r="786" spans="1:28" ht="14.25" customHeight="1">
      <c r="A786" s="189"/>
      <c r="B786" s="189"/>
      <c r="C786" s="189"/>
      <c r="D786" s="189"/>
      <c r="E786" s="189"/>
      <c r="F786" s="189"/>
      <c r="G786" s="189"/>
      <c r="H786" s="189"/>
      <c r="I786" s="189"/>
      <c r="J786" s="189"/>
      <c r="K786" s="189"/>
      <c r="L786" s="189"/>
      <c r="M786" s="189"/>
      <c r="N786" s="189"/>
      <c r="O786" s="189"/>
      <c r="P786" s="189"/>
      <c r="Q786" s="189"/>
      <c r="R786" s="189"/>
      <c r="S786" s="189"/>
      <c r="T786" s="189"/>
      <c r="U786" s="189"/>
      <c r="V786" s="189"/>
      <c r="W786" s="189"/>
      <c r="X786" s="189"/>
      <c r="Y786" s="189"/>
      <c r="Z786" s="189"/>
      <c r="AA786" s="189"/>
      <c r="AB786" s="189"/>
    </row>
    <row r="787" spans="1:28" ht="14.25" customHeight="1">
      <c r="A787" s="189"/>
      <c r="B787" s="189"/>
      <c r="C787" s="189"/>
      <c r="D787" s="189"/>
      <c r="E787" s="189"/>
      <c r="F787" s="189"/>
      <c r="G787" s="189"/>
      <c r="H787" s="189"/>
      <c r="I787" s="189"/>
      <c r="J787" s="189"/>
      <c r="K787" s="189"/>
      <c r="L787" s="189"/>
      <c r="M787" s="189"/>
      <c r="N787" s="189"/>
      <c r="O787" s="189"/>
      <c r="P787" s="189"/>
      <c r="Q787" s="189"/>
      <c r="R787" s="189"/>
      <c r="S787" s="189"/>
      <c r="T787" s="189"/>
      <c r="U787" s="189"/>
      <c r="V787" s="189"/>
      <c r="W787" s="189"/>
      <c r="X787" s="189"/>
      <c r="Y787" s="189"/>
      <c r="Z787" s="189"/>
      <c r="AA787" s="189"/>
      <c r="AB787" s="189"/>
    </row>
    <row r="788" spans="1:28" ht="14.25" customHeight="1">
      <c r="A788" s="189"/>
      <c r="B788" s="189"/>
      <c r="C788" s="189"/>
      <c r="D788" s="189"/>
      <c r="E788" s="189"/>
      <c r="F788" s="189"/>
      <c r="G788" s="189"/>
      <c r="H788" s="189"/>
      <c r="I788" s="189"/>
      <c r="J788" s="189"/>
      <c r="K788" s="189"/>
      <c r="L788" s="189"/>
      <c r="M788" s="189"/>
      <c r="N788" s="189"/>
      <c r="O788" s="189"/>
      <c r="P788" s="189"/>
      <c r="Q788" s="189"/>
      <c r="R788" s="189"/>
      <c r="S788" s="189"/>
      <c r="T788" s="189"/>
      <c r="U788" s="189"/>
      <c r="V788" s="189"/>
      <c r="W788" s="189"/>
      <c r="X788" s="189"/>
      <c r="Y788" s="189"/>
      <c r="Z788" s="189"/>
      <c r="AA788" s="189"/>
      <c r="AB788" s="189"/>
    </row>
    <row r="789" spans="1:28" ht="14.25" customHeight="1">
      <c r="A789" s="189"/>
      <c r="B789" s="189"/>
      <c r="C789" s="189"/>
      <c r="D789" s="189"/>
      <c r="E789" s="189"/>
      <c r="F789" s="189"/>
      <c r="G789" s="189"/>
      <c r="H789" s="189"/>
      <c r="I789" s="189"/>
      <c r="J789" s="189"/>
      <c r="K789" s="189"/>
      <c r="L789" s="189"/>
      <c r="M789" s="189"/>
      <c r="N789" s="189"/>
      <c r="O789" s="189"/>
      <c r="P789" s="189"/>
      <c r="Q789" s="189"/>
      <c r="R789" s="189"/>
      <c r="S789" s="189"/>
      <c r="T789" s="189"/>
      <c r="U789" s="189"/>
      <c r="V789" s="189"/>
      <c r="W789" s="189"/>
      <c r="X789" s="189"/>
      <c r="Y789" s="189"/>
      <c r="Z789" s="189"/>
      <c r="AA789" s="189"/>
      <c r="AB789" s="189"/>
    </row>
    <row r="790" spans="1:28" ht="14.25" customHeight="1">
      <c r="A790" s="189"/>
      <c r="B790" s="189"/>
      <c r="C790" s="189"/>
      <c r="D790" s="189"/>
      <c r="E790" s="189"/>
      <c r="F790" s="189"/>
      <c r="G790" s="189"/>
      <c r="H790" s="189"/>
      <c r="I790" s="189"/>
      <c r="J790" s="189"/>
      <c r="K790" s="189"/>
      <c r="L790" s="189"/>
      <c r="M790" s="189"/>
      <c r="N790" s="189"/>
      <c r="O790" s="189"/>
      <c r="P790" s="189"/>
      <c r="Q790" s="189"/>
      <c r="R790" s="189"/>
      <c r="S790" s="189"/>
      <c r="T790" s="189"/>
      <c r="U790" s="189"/>
      <c r="V790" s="189"/>
      <c r="W790" s="189"/>
      <c r="X790" s="189"/>
      <c r="Y790" s="189"/>
      <c r="Z790" s="189"/>
      <c r="AA790" s="189"/>
      <c r="AB790" s="189"/>
    </row>
    <row r="791" spans="1:28" ht="14.25" customHeight="1">
      <c r="A791" s="189"/>
      <c r="B791" s="189"/>
      <c r="C791" s="189"/>
      <c r="D791" s="189"/>
      <c r="E791" s="189"/>
      <c r="F791" s="189"/>
      <c r="G791" s="189"/>
      <c r="H791" s="189"/>
      <c r="I791" s="189"/>
      <c r="J791" s="189"/>
      <c r="K791" s="189"/>
      <c r="L791" s="189"/>
      <c r="M791" s="189"/>
      <c r="N791" s="189"/>
      <c r="O791" s="189"/>
      <c r="P791" s="189"/>
      <c r="Q791" s="189"/>
      <c r="R791" s="189"/>
      <c r="S791" s="189"/>
      <c r="T791" s="189"/>
      <c r="U791" s="189"/>
      <c r="V791" s="189"/>
      <c r="W791" s="189"/>
      <c r="X791" s="189"/>
      <c r="Y791" s="189"/>
      <c r="Z791" s="189"/>
      <c r="AA791" s="189"/>
      <c r="AB791" s="189"/>
    </row>
    <row r="792" spans="1:28" ht="14.25" customHeight="1">
      <c r="A792" s="189"/>
      <c r="B792" s="189"/>
      <c r="C792" s="189"/>
      <c r="D792" s="189"/>
      <c r="E792" s="189"/>
      <c r="F792" s="189"/>
      <c r="G792" s="189"/>
      <c r="H792" s="189"/>
      <c r="I792" s="189"/>
      <c r="J792" s="189"/>
      <c r="K792" s="189"/>
      <c r="L792" s="189"/>
      <c r="M792" s="189"/>
      <c r="N792" s="189"/>
      <c r="O792" s="189"/>
      <c r="P792" s="189"/>
      <c r="Q792" s="189"/>
      <c r="R792" s="189"/>
      <c r="S792" s="189"/>
      <c r="T792" s="189"/>
      <c r="U792" s="189"/>
      <c r="V792" s="189"/>
      <c r="W792" s="189"/>
      <c r="X792" s="189"/>
      <c r="Y792" s="189"/>
      <c r="Z792" s="189"/>
      <c r="AA792" s="189"/>
      <c r="AB792" s="189"/>
    </row>
    <row r="793" spans="1:28" ht="14.25" customHeight="1">
      <c r="A793" s="189"/>
      <c r="B793" s="189"/>
      <c r="C793" s="189"/>
      <c r="D793" s="189"/>
      <c r="E793" s="189"/>
      <c r="F793" s="189"/>
      <c r="G793" s="189"/>
      <c r="H793" s="189"/>
      <c r="I793" s="189"/>
      <c r="J793" s="189"/>
      <c r="K793" s="189"/>
      <c r="L793" s="189"/>
      <c r="M793" s="189"/>
      <c r="N793" s="189"/>
      <c r="O793" s="189"/>
      <c r="P793" s="189"/>
      <c r="Q793" s="189"/>
      <c r="R793" s="189"/>
      <c r="S793" s="189"/>
      <c r="T793" s="189"/>
      <c r="U793" s="189"/>
      <c r="V793" s="189"/>
      <c r="W793" s="189"/>
      <c r="X793" s="189"/>
      <c r="Y793" s="189"/>
      <c r="Z793" s="189"/>
      <c r="AA793" s="189"/>
      <c r="AB793" s="189"/>
    </row>
    <row r="794" spans="1:28" ht="14.25" customHeight="1">
      <c r="A794" s="189"/>
      <c r="B794" s="189"/>
      <c r="C794" s="189"/>
      <c r="D794" s="189"/>
      <c r="E794" s="189"/>
      <c r="F794" s="189"/>
      <c r="G794" s="189"/>
      <c r="H794" s="189"/>
      <c r="I794" s="189"/>
      <c r="J794" s="189"/>
      <c r="K794" s="189"/>
      <c r="L794" s="189"/>
      <c r="M794" s="189"/>
      <c r="N794" s="189"/>
      <c r="O794" s="189"/>
      <c r="P794" s="189"/>
      <c r="Q794" s="189"/>
      <c r="R794" s="189"/>
      <c r="S794" s="189"/>
      <c r="T794" s="189"/>
      <c r="U794" s="189"/>
      <c r="V794" s="189"/>
      <c r="W794" s="189"/>
      <c r="X794" s="189"/>
      <c r="Y794" s="189"/>
      <c r="Z794" s="189"/>
      <c r="AA794" s="189"/>
      <c r="AB794" s="189"/>
    </row>
    <row r="795" spans="1:28" ht="14.25" customHeight="1">
      <c r="A795" s="189"/>
      <c r="B795" s="189"/>
      <c r="C795" s="189"/>
      <c r="D795" s="189"/>
      <c r="E795" s="189"/>
      <c r="F795" s="189"/>
      <c r="G795" s="189"/>
      <c r="H795" s="189"/>
      <c r="I795" s="189"/>
      <c r="J795" s="189"/>
      <c r="K795" s="189"/>
      <c r="L795" s="189"/>
      <c r="M795" s="189"/>
      <c r="N795" s="189"/>
      <c r="O795" s="189"/>
      <c r="P795" s="189"/>
      <c r="Q795" s="189"/>
      <c r="R795" s="189"/>
      <c r="S795" s="189"/>
      <c r="T795" s="189"/>
      <c r="U795" s="189"/>
      <c r="V795" s="189"/>
      <c r="W795" s="189"/>
      <c r="X795" s="189"/>
      <c r="Y795" s="189"/>
      <c r="Z795" s="189"/>
      <c r="AA795" s="189"/>
      <c r="AB795" s="189"/>
    </row>
    <row r="796" spans="1:28" ht="14.25" customHeight="1">
      <c r="A796" s="189"/>
      <c r="B796" s="189"/>
      <c r="C796" s="189"/>
      <c r="D796" s="189"/>
      <c r="E796" s="189"/>
      <c r="F796" s="189"/>
      <c r="G796" s="189"/>
      <c r="H796" s="189"/>
      <c r="I796" s="189"/>
      <c r="J796" s="189"/>
      <c r="K796" s="189"/>
      <c r="L796" s="189"/>
      <c r="M796" s="189"/>
      <c r="N796" s="189"/>
      <c r="O796" s="189"/>
      <c r="P796" s="189"/>
      <c r="Q796" s="189"/>
      <c r="R796" s="189"/>
      <c r="S796" s="189"/>
      <c r="T796" s="189"/>
      <c r="U796" s="189"/>
      <c r="V796" s="189"/>
      <c r="W796" s="189"/>
      <c r="X796" s="189"/>
      <c r="Y796" s="189"/>
      <c r="Z796" s="189"/>
      <c r="AA796" s="189"/>
      <c r="AB796" s="189"/>
    </row>
    <row r="797" spans="1:28" ht="14.25" customHeight="1">
      <c r="A797" s="189"/>
      <c r="B797" s="189"/>
      <c r="C797" s="189"/>
      <c r="D797" s="189"/>
      <c r="E797" s="189"/>
      <c r="F797" s="189"/>
      <c r="G797" s="189"/>
      <c r="H797" s="189"/>
      <c r="I797" s="189"/>
      <c r="J797" s="189"/>
      <c r="K797" s="189"/>
      <c r="L797" s="189"/>
      <c r="M797" s="189"/>
      <c r="N797" s="189"/>
      <c r="O797" s="189"/>
      <c r="P797" s="189"/>
      <c r="Q797" s="189"/>
      <c r="R797" s="189"/>
      <c r="S797" s="189"/>
      <c r="T797" s="189"/>
      <c r="U797" s="189"/>
      <c r="V797" s="189"/>
      <c r="W797" s="189"/>
      <c r="X797" s="189"/>
      <c r="Y797" s="189"/>
      <c r="Z797" s="189"/>
      <c r="AA797" s="189"/>
      <c r="AB797" s="189"/>
    </row>
    <row r="798" spans="1:28" ht="14.25" customHeight="1">
      <c r="A798" s="189"/>
      <c r="B798" s="189"/>
      <c r="C798" s="189"/>
      <c r="D798" s="189"/>
      <c r="E798" s="189"/>
      <c r="F798" s="189"/>
      <c r="G798" s="189"/>
      <c r="H798" s="189"/>
      <c r="I798" s="189"/>
      <c r="J798" s="189"/>
      <c r="K798" s="189"/>
      <c r="L798" s="189"/>
      <c r="M798" s="189"/>
      <c r="N798" s="189"/>
      <c r="O798" s="189"/>
      <c r="P798" s="189"/>
      <c r="Q798" s="189"/>
      <c r="R798" s="189"/>
      <c r="S798" s="189"/>
      <c r="T798" s="189"/>
      <c r="U798" s="189"/>
      <c r="V798" s="189"/>
      <c r="W798" s="189"/>
      <c r="X798" s="189"/>
      <c r="Y798" s="189"/>
      <c r="Z798" s="189"/>
      <c r="AA798" s="189"/>
      <c r="AB798" s="189"/>
    </row>
    <row r="799" spans="1:28" ht="14.25" customHeight="1">
      <c r="A799" s="189"/>
      <c r="B799" s="189"/>
      <c r="C799" s="189"/>
      <c r="D799" s="189"/>
      <c r="E799" s="189"/>
      <c r="F799" s="189"/>
      <c r="G799" s="189"/>
      <c r="H799" s="189"/>
      <c r="I799" s="189"/>
      <c r="J799" s="189"/>
      <c r="K799" s="189"/>
      <c r="L799" s="189"/>
      <c r="M799" s="189"/>
      <c r="N799" s="189"/>
      <c r="O799" s="189"/>
      <c r="P799" s="189"/>
      <c r="Q799" s="189"/>
      <c r="R799" s="189"/>
      <c r="S799" s="189"/>
      <c r="T799" s="189"/>
      <c r="U799" s="189"/>
      <c r="V799" s="189"/>
      <c r="W799" s="189"/>
      <c r="X799" s="189"/>
      <c r="Y799" s="189"/>
      <c r="Z799" s="189"/>
      <c r="AA799" s="189"/>
      <c r="AB799" s="189"/>
    </row>
    <row r="800" spans="1:28" ht="14.25" customHeight="1">
      <c r="A800" s="189"/>
      <c r="B800" s="189"/>
      <c r="C800" s="189"/>
      <c r="D800" s="189"/>
      <c r="E800" s="189"/>
      <c r="F800" s="189"/>
      <c r="G800" s="189"/>
      <c r="H800" s="189"/>
      <c r="I800" s="189"/>
      <c r="J800" s="189"/>
      <c r="K800" s="189"/>
      <c r="L800" s="189"/>
      <c r="M800" s="189"/>
      <c r="N800" s="189"/>
      <c r="O800" s="189"/>
      <c r="P800" s="189"/>
      <c r="Q800" s="189"/>
      <c r="R800" s="189"/>
      <c r="S800" s="189"/>
      <c r="T800" s="189"/>
      <c r="U800" s="189"/>
      <c r="V800" s="189"/>
      <c r="W800" s="189"/>
      <c r="X800" s="189"/>
      <c r="Y800" s="189"/>
      <c r="Z800" s="189"/>
      <c r="AA800" s="189"/>
      <c r="AB800" s="189"/>
    </row>
    <row r="801" spans="1:28" ht="14.25" customHeight="1">
      <c r="A801" s="189"/>
      <c r="B801" s="189"/>
      <c r="C801" s="189"/>
      <c r="D801" s="189"/>
      <c r="E801" s="189"/>
      <c r="F801" s="189"/>
      <c r="G801" s="189"/>
      <c r="H801" s="189"/>
      <c r="I801" s="189"/>
      <c r="J801" s="189"/>
      <c r="K801" s="189"/>
      <c r="L801" s="189"/>
      <c r="M801" s="189"/>
      <c r="N801" s="189"/>
      <c r="O801" s="189"/>
      <c r="P801" s="189"/>
      <c r="Q801" s="189"/>
      <c r="R801" s="189"/>
      <c r="S801" s="189"/>
      <c r="T801" s="189"/>
      <c r="U801" s="189"/>
      <c r="V801" s="189"/>
      <c r="W801" s="189"/>
      <c r="X801" s="189"/>
      <c r="Y801" s="189"/>
      <c r="Z801" s="189"/>
      <c r="AA801" s="189"/>
      <c r="AB801" s="189"/>
    </row>
    <row r="802" spans="1:28" ht="14.25" customHeight="1">
      <c r="A802" s="189"/>
      <c r="B802" s="189"/>
      <c r="C802" s="189"/>
      <c r="D802" s="189"/>
      <c r="E802" s="189"/>
      <c r="F802" s="189"/>
      <c r="G802" s="189"/>
      <c r="H802" s="189"/>
      <c r="I802" s="189"/>
      <c r="J802" s="189"/>
      <c r="K802" s="189"/>
      <c r="L802" s="189"/>
      <c r="M802" s="189"/>
      <c r="N802" s="189"/>
      <c r="O802" s="189"/>
      <c r="P802" s="189"/>
      <c r="Q802" s="189"/>
      <c r="R802" s="189"/>
      <c r="S802" s="189"/>
      <c r="T802" s="189"/>
      <c r="U802" s="189"/>
      <c r="V802" s="189"/>
      <c r="W802" s="189"/>
      <c r="X802" s="189"/>
      <c r="Y802" s="189"/>
      <c r="Z802" s="189"/>
      <c r="AA802" s="189"/>
      <c r="AB802" s="189"/>
    </row>
    <row r="803" spans="1:28" ht="14.25" customHeight="1">
      <c r="A803" s="189"/>
      <c r="B803" s="189"/>
      <c r="C803" s="189"/>
      <c r="D803" s="189"/>
      <c r="E803" s="189"/>
      <c r="F803" s="189"/>
      <c r="G803" s="189"/>
      <c r="H803" s="189"/>
      <c r="I803" s="189"/>
      <c r="J803" s="189"/>
      <c r="K803" s="189"/>
      <c r="L803" s="189"/>
      <c r="M803" s="189"/>
      <c r="N803" s="189"/>
      <c r="O803" s="189"/>
      <c r="P803" s="189"/>
      <c r="Q803" s="189"/>
      <c r="R803" s="189"/>
      <c r="S803" s="189"/>
      <c r="T803" s="189"/>
      <c r="U803" s="189"/>
      <c r="V803" s="189"/>
      <c r="W803" s="189"/>
      <c r="X803" s="189"/>
      <c r="Y803" s="189"/>
      <c r="Z803" s="189"/>
      <c r="AA803" s="189"/>
      <c r="AB803" s="189"/>
    </row>
    <row r="804" spans="1:28" ht="14.25" customHeight="1">
      <c r="A804" s="189"/>
      <c r="B804" s="189"/>
      <c r="C804" s="189"/>
      <c r="D804" s="189"/>
      <c r="E804" s="189"/>
      <c r="F804" s="189"/>
      <c r="G804" s="189"/>
      <c r="H804" s="189"/>
      <c r="I804" s="189"/>
      <c r="J804" s="189"/>
      <c r="K804" s="189"/>
      <c r="L804" s="189"/>
      <c r="M804" s="189"/>
      <c r="N804" s="189"/>
      <c r="O804" s="189"/>
      <c r="P804" s="189"/>
      <c r="Q804" s="189"/>
      <c r="R804" s="189"/>
      <c r="S804" s="189"/>
      <c r="T804" s="189"/>
      <c r="U804" s="189"/>
      <c r="V804" s="189"/>
      <c r="W804" s="189"/>
      <c r="X804" s="189"/>
      <c r="Y804" s="189"/>
      <c r="Z804" s="189"/>
      <c r="AA804" s="189"/>
      <c r="AB804" s="189"/>
    </row>
    <row r="805" spans="1:28" ht="14.25" customHeight="1">
      <c r="A805" s="189"/>
      <c r="B805" s="189"/>
      <c r="C805" s="189"/>
      <c r="D805" s="189"/>
      <c r="E805" s="189"/>
      <c r="F805" s="189"/>
      <c r="G805" s="189"/>
      <c r="H805" s="189"/>
      <c r="I805" s="189"/>
      <c r="J805" s="189"/>
      <c r="K805" s="189"/>
      <c r="L805" s="189"/>
      <c r="M805" s="189"/>
      <c r="N805" s="189"/>
      <c r="O805" s="189"/>
      <c r="P805" s="189"/>
      <c r="Q805" s="189"/>
      <c r="R805" s="189"/>
      <c r="S805" s="189"/>
      <c r="T805" s="189"/>
      <c r="U805" s="189"/>
      <c r="V805" s="189"/>
      <c r="W805" s="189"/>
      <c r="X805" s="189"/>
      <c r="Y805" s="189"/>
      <c r="Z805" s="189"/>
      <c r="AA805" s="189"/>
      <c r="AB805" s="189"/>
    </row>
    <row r="806" spans="1:28" ht="14.25" customHeight="1">
      <c r="A806" s="189"/>
      <c r="B806" s="189"/>
      <c r="C806" s="189"/>
      <c r="D806" s="189"/>
      <c r="E806" s="189"/>
      <c r="F806" s="189"/>
      <c r="G806" s="189"/>
      <c r="H806" s="189"/>
      <c r="I806" s="189"/>
      <c r="J806" s="189"/>
      <c r="K806" s="189"/>
      <c r="L806" s="189"/>
      <c r="M806" s="189"/>
      <c r="N806" s="189"/>
      <c r="O806" s="189"/>
      <c r="P806" s="189"/>
      <c r="Q806" s="189"/>
      <c r="R806" s="189"/>
      <c r="S806" s="189"/>
      <c r="T806" s="189"/>
      <c r="U806" s="189"/>
      <c r="V806" s="189"/>
      <c r="W806" s="189"/>
      <c r="X806" s="189"/>
      <c r="Y806" s="189"/>
      <c r="Z806" s="189"/>
      <c r="AA806" s="189"/>
      <c r="AB806" s="189"/>
    </row>
    <row r="807" spans="1:28" ht="14.25" customHeight="1">
      <c r="A807" s="189"/>
      <c r="B807" s="189"/>
      <c r="C807" s="189"/>
      <c r="D807" s="189"/>
      <c r="E807" s="189"/>
      <c r="F807" s="189"/>
      <c r="G807" s="189"/>
      <c r="H807" s="189"/>
      <c r="I807" s="189"/>
      <c r="J807" s="189"/>
      <c r="K807" s="189"/>
      <c r="L807" s="189"/>
      <c r="M807" s="189"/>
      <c r="N807" s="189"/>
      <c r="O807" s="189"/>
      <c r="P807" s="189"/>
      <c r="Q807" s="189"/>
      <c r="R807" s="189"/>
      <c r="S807" s="189"/>
      <c r="T807" s="189"/>
      <c r="U807" s="189"/>
      <c r="V807" s="189"/>
      <c r="W807" s="189"/>
      <c r="X807" s="189"/>
      <c r="Y807" s="189"/>
      <c r="Z807" s="189"/>
      <c r="AA807" s="189"/>
      <c r="AB807" s="189"/>
    </row>
    <row r="808" spans="1:28" ht="14.25" customHeight="1">
      <c r="A808" s="189"/>
      <c r="B808" s="189"/>
      <c r="C808" s="189"/>
      <c r="D808" s="189"/>
      <c r="E808" s="189"/>
      <c r="F808" s="189"/>
      <c r="G808" s="189"/>
      <c r="H808" s="189"/>
      <c r="I808" s="189"/>
      <c r="J808" s="189"/>
      <c r="K808" s="189"/>
      <c r="L808" s="189"/>
      <c r="M808" s="189"/>
      <c r="N808" s="189"/>
      <c r="O808" s="189"/>
      <c r="P808" s="189"/>
      <c r="Q808" s="189"/>
      <c r="R808" s="189"/>
      <c r="S808" s="189"/>
      <c r="T808" s="189"/>
      <c r="U808" s="189"/>
      <c r="V808" s="189"/>
      <c r="W808" s="189"/>
      <c r="X808" s="189"/>
      <c r="Y808" s="189"/>
      <c r="Z808" s="189"/>
      <c r="AA808" s="189"/>
      <c r="AB808" s="189"/>
    </row>
    <row r="809" spans="1:28" ht="14.25" customHeight="1">
      <c r="A809" s="189"/>
      <c r="B809" s="189"/>
      <c r="C809" s="189"/>
      <c r="D809" s="189"/>
      <c r="E809" s="189"/>
      <c r="F809" s="189"/>
      <c r="G809" s="189"/>
      <c r="H809" s="189"/>
      <c r="I809" s="189"/>
      <c r="J809" s="189"/>
      <c r="K809" s="189"/>
      <c r="L809" s="189"/>
      <c r="M809" s="189"/>
      <c r="N809" s="189"/>
      <c r="O809" s="189"/>
      <c r="P809" s="189"/>
      <c r="Q809" s="189"/>
      <c r="R809" s="189"/>
      <c r="S809" s="189"/>
      <c r="T809" s="189"/>
      <c r="U809" s="189"/>
      <c r="V809" s="189"/>
      <c r="W809" s="189"/>
      <c r="X809" s="189"/>
      <c r="Y809" s="189"/>
      <c r="Z809" s="189"/>
      <c r="AA809" s="189"/>
      <c r="AB809" s="189"/>
    </row>
    <row r="810" spans="1:28" ht="14.25" customHeight="1">
      <c r="A810" s="189"/>
      <c r="B810" s="189"/>
      <c r="C810" s="189"/>
      <c r="D810" s="189"/>
      <c r="E810" s="189"/>
      <c r="F810" s="189"/>
      <c r="G810" s="189"/>
      <c r="H810" s="189"/>
      <c r="I810" s="189"/>
      <c r="J810" s="189"/>
      <c r="K810" s="189"/>
      <c r="L810" s="189"/>
      <c r="M810" s="189"/>
      <c r="N810" s="189"/>
      <c r="O810" s="189"/>
      <c r="P810" s="189"/>
      <c r="Q810" s="189"/>
      <c r="R810" s="189"/>
      <c r="S810" s="189"/>
      <c r="T810" s="189"/>
      <c r="U810" s="189"/>
      <c r="V810" s="189"/>
      <c r="W810" s="189"/>
      <c r="X810" s="189"/>
      <c r="Y810" s="189"/>
      <c r="Z810" s="189"/>
      <c r="AA810" s="189"/>
      <c r="AB810" s="189"/>
    </row>
    <row r="811" spans="1:28" ht="14.25" customHeight="1">
      <c r="A811" s="189"/>
      <c r="B811" s="189"/>
      <c r="C811" s="189"/>
      <c r="D811" s="189"/>
      <c r="E811" s="189"/>
      <c r="F811" s="189"/>
      <c r="G811" s="189"/>
      <c r="H811" s="189"/>
      <c r="I811" s="189"/>
      <c r="J811" s="189"/>
      <c r="K811" s="189"/>
      <c r="L811" s="189"/>
      <c r="M811" s="189"/>
      <c r="N811" s="189"/>
      <c r="O811" s="189"/>
      <c r="P811" s="189"/>
      <c r="Q811" s="189"/>
      <c r="R811" s="189"/>
      <c r="S811" s="189"/>
      <c r="T811" s="189"/>
      <c r="U811" s="189"/>
      <c r="V811" s="189"/>
      <c r="W811" s="189"/>
      <c r="X811" s="189"/>
      <c r="Y811" s="189"/>
      <c r="Z811" s="189"/>
      <c r="AA811" s="189"/>
      <c r="AB811" s="189"/>
    </row>
    <row r="812" spans="1:28" ht="14.25" customHeight="1">
      <c r="A812" s="189"/>
      <c r="B812" s="189"/>
      <c r="C812" s="189"/>
      <c r="D812" s="189"/>
      <c r="E812" s="189"/>
      <c r="F812" s="189"/>
      <c r="G812" s="189"/>
      <c r="H812" s="189"/>
      <c r="I812" s="189"/>
      <c r="J812" s="189"/>
      <c r="K812" s="189"/>
      <c r="L812" s="189"/>
      <c r="M812" s="189"/>
      <c r="N812" s="189"/>
      <c r="O812" s="189"/>
      <c r="P812" s="189"/>
      <c r="Q812" s="189"/>
      <c r="R812" s="189"/>
      <c r="S812" s="189"/>
      <c r="T812" s="189"/>
      <c r="U812" s="189"/>
      <c r="V812" s="189"/>
      <c r="W812" s="189"/>
      <c r="X812" s="189"/>
      <c r="Y812" s="189"/>
      <c r="Z812" s="189"/>
      <c r="AA812" s="189"/>
      <c r="AB812" s="189"/>
    </row>
    <row r="813" spans="1:28" ht="14.25" customHeight="1">
      <c r="A813" s="189"/>
      <c r="B813" s="189"/>
      <c r="C813" s="189"/>
      <c r="D813" s="189"/>
      <c r="E813" s="189"/>
      <c r="F813" s="189"/>
      <c r="G813" s="189"/>
      <c r="H813" s="189"/>
      <c r="I813" s="189"/>
      <c r="J813" s="189"/>
      <c r="K813" s="189"/>
      <c r="L813" s="189"/>
      <c r="M813" s="189"/>
      <c r="N813" s="189"/>
      <c r="O813" s="189"/>
      <c r="P813" s="189"/>
      <c r="Q813" s="189"/>
      <c r="R813" s="189"/>
      <c r="S813" s="189"/>
      <c r="T813" s="189"/>
      <c r="U813" s="189"/>
      <c r="V813" s="189"/>
      <c r="W813" s="189"/>
      <c r="X813" s="189"/>
      <c r="Y813" s="189"/>
      <c r="Z813" s="189"/>
      <c r="AA813" s="189"/>
      <c r="AB813" s="189"/>
    </row>
    <row r="814" spans="1:28" ht="14.25" customHeight="1">
      <c r="A814" s="189"/>
      <c r="B814" s="189"/>
      <c r="C814" s="189"/>
      <c r="D814" s="189"/>
      <c r="E814" s="189"/>
      <c r="F814" s="189"/>
      <c r="G814" s="189"/>
      <c r="H814" s="189"/>
      <c r="I814" s="189"/>
      <c r="J814" s="189"/>
      <c r="K814" s="189"/>
      <c r="L814" s="189"/>
      <c r="M814" s="189"/>
      <c r="N814" s="189"/>
      <c r="O814" s="189"/>
      <c r="P814" s="189"/>
      <c r="Q814" s="189"/>
      <c r="R814" s="189"/>
      <c r="S814" s="189"/>
      <c r="T814" s="189"/>
      <c r="U814" s="189"/>
      <c r="V814" s="189"/>
      <c r="W814" s="189"/>
      <c r="X814" s="189"/>
      <c r="Y814" s="189"/>
      <c r="Z814" s="189"/>
      <c r="AA814" s="189"/>
      <c r="AB814" s="189"/>
    </row>
    <row r="815" spans="1:28" ht="14.25" customHeight="1">
      <c r="A815" s="189"/>
      <c r="B815" s="189"/>
      <c r="C815" s="189"/>
      <c r="D815" s="189"/>
      <c r="E815" s="189"/>
      <c r="F815" s="189"/>
      <c r="G815" s="189"/>
      <c r="H815" s="189"/>
      <c r="I815" s="189"/>
      <c r="J815" s="189"/>
      <c r="K815" s="189"/>
      <c r="L815" s="189"/>
      <c r="M815" s="189"/>
      <c r="N815" s="189"/>
      <c r="O815" s="189"/>
      <c r="P815" s="189"/>
      <c r="Q815" s="189"/>
      <c r="R815" s="189"/>
      <c r="S815" s="189"/>
      <c r="T815" s="189"/>
      <c r="U815" s="189"/>
      <c r="V815" s="189"/>
      <c r="W815" s="189"/>
      <c r="X815" s="189"/>
      <c r="Y815" s="189"/>
      <c r="Z815" s="189"/>
      <c r="AA815" s="189"/>
      <c r="AB815" s="189"/>
    </row>
    <row r="816" spans="1:28" ht="14.25" customHeight="1">
      <c r="A816" s="189"/>
      <c r="B816" s="189"/>
      <c r="C816" s="189"/>
      <c r="D816" s="189"/>
      <c r="E816" s="189"/>
      <c r="F816" s="189"/>
      <c r="G816" s="189"/>
      <c r="H816" s="189"/>
      <c r="I816" s="189"/>
      <c r="J816" s="189"/>
      <c r="K816" s="189"/>
      <c r="L816" s="189"/>
      <c r="M816" s="189"/>
      <c r="N816" s="189"/>
      <c r="O816" s="189"/>
      <c r="P816" s="189"/>
      <c r="Q816" s="189"/>
      <c r="R816" s="189"/>
      <c r="S816" s="189"/>
      <c r="T816" s="189"/>
      <c r="U816" s="189"/>
      <c r="V816" s="189"/>
      <c r="W816" s="189"/>
      <c r="X816" s="189"/>
      <c r="Y816" s="189"/>
      <c r="Z816" s="189"/>
      <c r="AA816" s="189"/>
      <c r="AB816" s="189"/>
    </row>
    <row r="817" spans="1:28" ht="14.25" customHeight="1">
      <c r="A817" s="189"/>
      <c r="B817" s="189"/>
      <c r="C817" s="189"/>
      <c r="D817" s="189"/>
      <c r="E817" s="189"/>
      <c r="F817" s="189"/>
      <c r="G817" s="189"/>
      <c r="H817" s="189"/>
      <c r="I817" s="189"/>
      <c r="J817" s="189"/>
      <c r="K817" s="189"/>
      <c r="L817" s="189"/>
      <c r="M817" s="189"/>
      <c r="N817" s="189"/>
      <c r="O817" s="189"/>
      <c r="P817" s="189"/>
      <c r="Q817" s="189"/>
      <c r="R817" s="189"/>
      <c r="S817" s="189"/>
      <c r="T817" s="189"/>
      <c r="U817" s="189"/>
      <c r="V817" s="189"/>
      <c r="W817" s="189"/>
      <c r="X817" s="189"/>
      <c r="Y817" s="189"/>
      <c r="Z817" s="189"/>
      <c r="AA817" s="189"/>
      <c r="AB817" s="189"/>
    </row>
    <row r="818" spans="1:28" ht="14.25" customHeight="1">
      <c r="A818" s="189"/>
      <c r="B818" s="189"/>
      <c r="C818" s="189"/>
      <c r="D818" s="189"/>
      <c r="E818" s="189"/>
      <c r="F818" s="189"/>
      <c r="G818" s="189"/>
      <c r="H818" s="189"/>
      <c r="I818" s="189"/>
      <c r="J818" s="189"/>
      <c r="K818" s="189"/>
      <c r="L818" s="189"/>
      <c r="M818" s="189"/>
      <c r="N818" s="189"/>
      <c r="O818" s="189"/>
      <c r="P818" s="189"/>
      <c r="Q818" s="189"/>
      <c r="R818" s="189"/>
      <c r="S818" s="189"/>
      <c r="T818" s="189"/>
      <c r="U818" s="189"/>
      <c r="V818" s="189"/>
      <c r="W818" s="189"/>
      <c r="X818" s="189"/>
      <c r="Y818" s="189"/>
      <c r="Z818" s="189"/>
      <c r="AA818" s="189"/>
      <c r="AB818" s="189"/>
    </row>
    <row r="819" spans="1:28" ht="14.25" customHeight="1">
      <c r="A819" s="189"/>
      <c r="B819" s="189"/>
      <c r="C819" s="189"/>
      <c r="D819" s="189"/>
      <c r="E819" s="189"/>
      <c r="F819" s="189"/>
      <c r="G819" s="189"/>
      <c r="H819" s="189"/>
      <c r="I819" s="189"/>
      <c r="J819" s="189"/>
      <c r="K819" s="189"/>
      <c r="L819" s="189"/>
      <c r="M819" s="189"/>
      <c r="N819" s="189"/>
      <c r="O819" s="189"/>
      <c r="P819" s="189"/>
      <c r="Q819" s="189"/>
      <c r="R819" s="189"/>
      <c r="S819" s="189"/>
      <c r="T819" s="189"/>
      <c r="U819" s="189"/>
      <c r="V819" s="189"/>
      <c r="W819" s="189"/>
      <c r="X819" s="189"/>
      <c r="Y819" s="189"/>
      <c r="Z819" s="189"/>
      <c r="AA819" s="189"/>
      <c r="AB819" s="189"/>
    </row>
    <row r="820" spans="1:28" ht="14.25" customHeight="1">
      <c r="A820" s="189"/>
      <c r="B820" s="189"/>
      <c r="C820" s="189"/>
      <c r="D820" s="189"/>
      <c r="E820" s="189"/>
      <c r="F820" s="189"/>
      <c r="G820" s="189"/>
      <c r="H820" s="189"/>
      <c r="I820" s="189"/>
      <c r="J820" s="189"/>
      <c r="K820" s="189"/>
      <c r="L820" s="189"/>
      <c r="M820" s="189"/>
      <c r="N820" s="189"/>
      <c r="O820" s="189"/>
      <c r="P820" s="189"/>
      <c r="Q820" s="189"/>
      <c r="R820" s="189"/>
      <c r="S820" s="189"/>
      <c r="T820" s="189"/>
      <c r="U820" s="189"/>
      <c r="V820" s="189"/>
      <c r="W820" s="189"/>
      <c r="X820" s="189"/>
      <c r="Y820" s="189"/>
      <c r="Z820" s="189"/>
      <c r="AA820" s="189"/>
      <c r="AB820" s="189"/>
    </row>
    <row r="821" spans="1:28" ht="14.25" customHeight="1">
      <c r="A821" s="189"/>
      <c r="B821" s="189"/>
      <c r="C821" s="189"/>
      <c r="D821" s="189"/>
      <c r="E821" s="189"/>
      <c r="F821" s="189"/>
      <c r="G821" s="189"/>
      <c r="H821" s="189"/>
      <c r="I821" s="189"/>
      <c r="J821" s="189"/>
      <c r="K821" s="189"/>
      <c r="L821" s="189"/>
      <c r="M821" s="189"/>
      <c r="N821" s="189"/>
      <c r="O821" s="189"/>
      <c r="P821" s="189"/>
      <c r="Q821" s="189"/>
      <c r="R821" s="189"/>
      <c r="S821" s="189"/>
      <c r="T821" s="189"/>
      <c r="U821" s="189"/>
      <c r="V821" s="189"/>
      <c r="W821" s="189"/>
      <c r="X821" s="189"/>
      <c r="Y821" s="189"/>
      <c r="Z821" s="189"/>
      <c r="AA821" s="189"/>
      <c r="AB821" s="189"/>
    </row>
    <row r="822" spans="1:28" ht="14.25" customHeight="1">
      <c r="A822" s="189"/>
      <c r="B822" s="189"/>
      <c r="C822" s="189"/>
      <c r="D822" s="189"/>
      <c r="E822" s="189"/>
      <c r="F822" s="189"/>
      <c r="G822" s="189"/>
      <c r="H822" s="189"/>
      <c r="I822" s="189"/>
      <c r="J822" s="189"/>
      <c r="K822" s="189"/>
      <c r="L822" s="189"/>
      <c r="M822" s="189"/>
      <c r="N822" s="189"/>
      <c r="O822" s="189"/>
      <c r="P822" s="189"/>
      <c r="Q822" s="189"/>
      <c r="R822" s="189"/>
      <c r="S822" s="189"/>
      <c r="T822" s="189"/>
      <c r="U822" s="189"/>
      <c r="V822" s="189"/>
      <c r="W822" s="189"/>
      <c r="X822" s="189"/>
      <c r="Y822" s="189"/>
      <c r="Z822" s="189"/>
      <c r="AA822" s="189"/>
      <c r="AB822" s="189"/>
    </row>
    <row r="823" spans="1:28" ht="14.25" customHeight="1">
      <c r="A823" s="189"/>
      <c r="B823" s="189"/>
      <c r="C823" s="189"/>
      <c r="D823" s="189"/>
      <c r="E823" s="189"/>
      <c r="F823" s="189"/>
      <c r="G823" s="189"/>
      <c r="H823" s="189"/>
      <c r="I823" s="189"/>
      <c r="J823" s="189"/>
      <c r="K823" s="189"/>
      <c r="L823" s="189"/>
      <c r="M823" s="189"/>
      <c r="N823" s="189"/>
      <c r="O823" s="189"/>
      <c r="P823" s="189"/>
      <c r="Q823" s="189"/>
      <c r="R823" s="189"/>
      <c r="S823" s="189"/>
      <c r="T823" s="189"/>
      <c r="U823" s="189"/>
      <c r="V823" s="189"/>
      <c r="W823" s="189"/>
      <c r="X823" s="189"/>
      <c r="Y823" s="189"/>
      <c r="Z823" s="189"/>
      <c r="AA823" s="189"/>
      <c r="AB823" s="189"/>
    </row>
    <row r="824" spans="1:28" ht="14.25" customHeight="1">
      <c r="A824" s="189"/>
      <c r="B824" s="189"/>
      <c r="C824" s="189"/>
      <c r="D824" s="189"/>
      <c r="E824" s="189"/>
      <c r="F824" s="189"/>
      <c r="G824" s="189"/>
      <c r="H824" s="189"/>
      <c r="I824" s="189"/>
      <c r="J824" s="189"/>
      <c r="K824" s="189"/>
      <c r="L824" s="189"/>
      <c r="M824" s="189"/>
      <c r="N824" s="189"/>
      <c r="O824" s="189"/>
      <c r="P824" s="189"/>
      <c r="Q824" s="189"/>
      <c r="R824" s="189"/>
      <c r="S824" s="189"/>
      <c r="T824" s="189"/>
      <c r="U824" s="189"/>
      <c r="V824" s="189"/>
      <c r="W824" s="189"/>
      <c r="X824" s="189"/>
      <c r="Y824" s="189"/>
      <c r="Z824" s="189"/>
      <c r="AA824" s="189"/>
      <c r="AB824" s="189"/>
    </row>
    <row r="825" spans="1:28" ht="14.25" customHeight="1">
      <c r="A825" s="189"/>
      <c r="B825" s="189"/>
      <c r="C825" s="189"/>
      <c r="D825" s="189"/>
      <c r="E825" s="189"/>
      <c r="F825" s="189"/>
      <c r="G825" s="189"/>
      <c r="H825" s="189"/>
      <c r="I825" s="189"/>
      <c r="J825" s="189"/>
      <c r="K825" s="189"/>
      <c r="L825" s="189"/>
      <c r="M825" s="189"/>
      <c r="N825" s="189"/>
      <c r="O825" s="189"/>
      <c r="P825" s="189"/>
      <c r="Q825" s="189"/>
      <c r="R825" s="189"/>
      <c r="S825" s="189"/>
      <c r="T825" s="189"/>
      <c r="U825" s="189"/>
      <c r="V825" s="189"/>
      <c r="W825" s="189"/>
      <c r="X825" s="189"/>
      <c r="Y825" s="189"/>
      <c r="Z825" s="189"/>
      <c r="AA825" s="189"/>
      <c r="AB825" s="189"/>
    </row>
    <row r="826" spans="1:28" ht="14.25" customHeight="1">
      <c r="A826" s="189"/>
      <c r="B826" s="189"/>
      <c r="C826" s="189"/>
      <c r="D826" s="189"/>
      <c r="E826" s="189"/>
      <c r="F826" s="189"/>
      <c r="G826" s="189"/>
      <c r="H826" s="189"/>
      <c r="I826" s="189"/>
      <c r="J826" s="189"/>
      <c r="K826" s="189"/>
      <c r="L826" s="189"/>
      <c r="M826" s="189"/>
      <c r="N826" s="189"/>
      <c r="O826" s="189"/>
      <c r="P826" s="189"/>
      <c r="Q826" s="189"/>
      <c r="R826" s="189"/>
      <c r="S826" s="189"/>
      <c r="T826" s="189"/>
      <c r="U826" s="189"/>
      <c r="V826" s="189"/>
      <c r="W826" s="189"/>
      <c r="X826" s="189"/>
      <c r="Y826" s="189"/>
      <c r="Z826" s="189"/>
      <c r="AA826" s="189"/>
      <c r="AB826" s="189"/>
    </row>
    <row r="827" spans="1:28" ht="14.25" customHeight="1">
      <c r="A827" s="189"/>
      <c r="B827" s="189"/>
      <c r="C827" s="189"/>
      <c r="D827" s="189"/>
      <c r="E827" s="189"/>
      <c r="F827" s="189"/>
      <c r="G827" s="189"/>
      <c r="H827" s="189"/>
      <c r="I827" s="189"/>
      <c r="J827" s="189"/>
      <c r="K827" s="189"/>
      <c r="L827" s="189"/>
      <c r="M827" s="189"/>
      <c r="N827" s="189"/>
      <c r="O827" s="189"/>
      <c r="P827" s="189"/>
      <c r="Q827" s="189"/>
      <c r="R827" s="189"/>
      <c r="S827" s="189"/>
      <c r="T827" s="189"/>
      <c r="U827" s="189"/>
      <c r="V827" s="189"/>
      <c r="W827" s="189"/>
      <c r="X827" s="189"/>
      <c r="Y827" s="189"/>
      <c r="Z827" s="189"/>
      <c r="AA827" s="189"/>
      <c r="AB827" s="189"/>
    </row>
    <row r="828" spans="1:28" ht="14.25" customHeight="1">
      <c r="A828" s="189"/>
      <c r="B828" s="189"/>
      <c r="C828" s="189"/>
      <c r="D828" s="189"/>
      <c r="E828" s="189"/>
      <c r="F828" s="189"/>
      <c r="G828" s="189"/>
      <c r="H828" s="189"/>
      <c r="I828" s="189"/>
      <c r="J828" s="189"/>
      <c r="K828" s="189"/>
      <c r="L828" s="189"/>
      <c r="M828" s="189"/>
      <c r="N828" s="189"/>
      <c r="O828" s="189"/>
      <c r="P828" s="189"/>
      <c r="Q828" s="189"/>
      <c r="R828" s="189"/>
      <c r="S828" s="189"/>
      <c r="T828" s="189"/>
      <c r="U828" s="189"/>
      <c r="V828" s="189"/>
      <c r="W828" s="189"/>
      <c r="X828" s="189"/>
      <c r="Y828" s="189"/>
      <c r="Z828" s="189"/>
      <c r="AA828" s="189"/>
      <c r="AB828" s="189"/>
    </row>
    <row r="829" spans="1:28" ht="14.25" customHeight="1">
      <c r="A829" s="189"/>
      <c r="B829" s="189"/>
      <c r="C829" s="189"/>
      <c r="D829" s="189"/>
      <c r="E829" s="189"/>
      <c r="F829" s="189"/>
      <c r="G829" s="189"/>
      <c r="H829" s="189"/>
      <c r="I829" s="189"/>
      <c r="J829" s="189"/>
      <c r="K829" s="189"/>
      <c r="L829" s="189"/>
      <c r="M829" s="189"/>
      <c r="N829" s="189"/>
      <c r="O829" s="189"/>
      <c r="P829" s="189"/>
      <c r="Q829" s="189"/>
      <c r="R829" s="189"/>
      <c r="S829" s="189"/>
      <c r="T829" s="189"/>
      <c r="U829" s="189"/>
      <c r="V829" s="189"/>
      <c r="W829" s="189"/>
      <c r="X829" s="189"/>
      <c r="Y829" s="189"/>
      <c r="Z829" s="189"/>
      <c r="AA829" s="189"/>
      <c r="AB829" s="189"/>
    </row>
    <row r="830" spans="1:28" ht="14.25" customHeight="1">
      <c r="A830" s="189"/>
      <c r="B830" s="189"/>
      <c r="C830" s="189"/>
      <c r="D830" s="189"/>
      <c r="E830" s="189"/>
      <c r="F830" s="189"/>
      <c r="G830" s="189"/>
      <c r="H830" s="189"/>
      <c r="I830" s="189"/>
      <c r="J830" s="189"/>
      <c r="K830" s="189"/>
      <c r="L830" s="189"/>
      <c r="M830" s="189"/>
      <c r="N830" s="189"/>
      <c r="O830" s="189"/>
      <c r="P830" s="189"/>
      <c r="Q830" s="189"/>
      <c r="R830" s="189"/>
      <c r="S830" s="189"/>
      <c r="T830" s="189"/>
      <c r="U830" s="189"/>
      <c r="V830" s="189"/>
      <c r="W830" s="189"/>
      <c r="X830" s="189"/>
      <c r="Y830" s="189"/>
      <c r="Z830" s="189"/>
      <c r="AA830" s="189"/>
      <c r="AB830" s="189"/>
    </row>
    <row r="831" spans="1:28" ht="14.25" customHeight="1">
      <c r="A831" s="189"/>
      <c r="B831" s="189"/>
      <c r="C831" s="189"/>
      <c r="D831" s="189"/>
      <c r="E831" s="189"/>
      <c r="F831" s="189"/>
      <c r="G831" s="189"/>
      <c r="H831" s="189"/>
      <c r="I831" s="189"/>
      <c r="J831" s="189"/>
      <c r="K831" s="189"/>
      <c r="L831" s="189"/>
      <c r="M831" s="189"/>
      <c r="N831" s="189"/>
      <c r="O831" s="189"/>
      <c r="P831" s="189"/>
      <c r="Q831" s="189"/>
      <c r="R831" s="189"/>
      <c r="S831" s="189"/>
      <c r="T831" s="189"/>
      <c r="U831" s="189"/>
      <c r="V831" s="189"/>
      <c r="W831" s="189"/>
      <c r="X831" s="189"/>
      <c r="Y831" s="189"/>
      <c r="Z831" s="189"/>
      <c r="AA831" s="189"/>
      <c r="AB831" s="189"/>
    </row>
    <row r="832" spans="1:28" ht="14.25" customHeight="1">
      <c r="A832" s="189"/>
      <c r="B832" s="189"/>
      <c r="C832" s="189"/>
      <c r="D832" s="189"/>
      <c r="E832" s="189"/>
      <c r="F832" s="189"/>
      <c r="G832" s="189"/>
      <c r="H832" s="189"/>
      <c r="I832" s="189"/>
      <c r="J832" s="189"/>
      <c r="K832" s="189"/>
      <c r="L832" s="189"/>
      <c r="M832" s="189"/>
      <c r="N832" s="189"/>
      <c r="O832" s="189"/>
      <c r="P832" s="189"/>
      <c r="Q832" s="189"/>
      <c r="R832" s="189"/>
      <c r="S832" s="189"/>
      <c r="T832" s="189"/>
      <c r="U832" s="189"/>
      <c r="V832" s="189"/>
      <c r="W832" s="189"/>
      <c r="X832" s="189"/>
      <c r="Y832" s="189"/>
      <c r="Z832" s="189"/>
      <c r="AA832" s="189"/>
      <c r="AB832" s="189"/>
    </row>
    <row r="833" spans="1:28" ht="14.25" customHeight="1">
      <c r="A833" s="189"/>
      <c r="B833" s="189"/>
      <c r="C833" s="189"/>
      <c r="D833" s="189"/>
      <c r="E833" s="189"/>
      <c r="F833" s="189"/>
      <c r="G833" s="189"/>
      <c r="H833" s="189"/>
      <c r="I833" s="189"/>
      <c r="J833" s="189"/>
      <c r="K833" s="189"/>
      <c r="L833" s="189"/>
      <c r="M833" s="189"/>
      <c r="N833" s="189"/>
      <c r="O833" s="189"/>
      <c r="P833" s="189"/>
      <c r="Q833" s="189"/>
      <c r="R833" s="189"/>
      <c r="S833" s="189"/>
      <c r="T833" s="189"/>
      <c r="U833" s="189"/>
      <c r="V833" s="189"/>
      <c r="W833" s="189"/>
      <c r="X833" s="189"/>
      <c r="Y833" s="189"/>
      <c r="Z833" s="189"/>
      <c r="AA833" s="189"/>
      <c r="AB833" s="189"/>
    </row>
    <row r="834" spans="1:28" ht="14.25" customHeight="1">
      <c r="A834" s="189"/>
      <c r="B834" s="189"/>
      <c r="C834" s="189"/>
      <c r="D834" s="189"/>
      <c r="E834" s="189"/>
      <c r="F834" s="189"/>
      <c r="G834" s="189"/>
      <c r="H834" s="189"/>
      <c r="I834" s="189"/>
      <c r="J834" s="189"/>
      <c r="K834" s="189"/>
      <c r="L834" s="189"/>
      <c r="M834" s="189"/>
      <c r="N834" s="189"/>
      <c r="O834" s="189"/>
      <c r="P834" s="189"/>
      <c r="Q834" s="189"/>
      <c r="R834" s="189"/>
      <c r="S834" s="189"/>
      <c r="T834" s="189"/>
      <c r="U834" s="189"/>
      <c r="V834" s="189"/>
      <c r="W834" s="189"/>
      <c r="X834" s="189"/>
      <c r="Y834" s="189"/>
      <c r="Z834" s="189"/>
      <c r="AA834" s="189"/>
      <c r="AB834" s="189"/>
    </row>
    <row r="835" spans="1:28" ht="14.25" customHeight="1">
      <c r="A835" s="189"/>
      <c r="B835" s="189"/>
      <c r="C835" s="189"/>
      <c r="D835" s="189"/>
      <c r="E835" s="189"/>
      <c r="F835" s="189"/>
      <c r="G835" s="189"/>
      <c r="H835" s="189"/>
      <c r="I835" s="189"/>
      <c r="J835" s="189"/>
      <c r="K835" s="189"/>
      <c r="L835" s="189"/>
      <c r="M835" s="189"/>
      <c r="N835" s="189"/>
      <c r="O835" s="189"/>
      <c r="P835" s="189"/>
      <c r="Q835" s="189"/>
      <c r="R835" s="189"/>
      <c r="S835" s="189"/>
      <c r="T835" s="189"/>
      <c r="U835" s="189"/>
      <c r="V835" s="189"/>
      <c r="W835" s="189"/>
      <c r="X835" s="189"/>
      <c r="Y835" s="189"/>
      <c r="Z835" s="189"/>
      <c r="AA835" s="189"/>
      <c r="AB835" s="189"/>
    </row>
    <row r="836" spans="1:28" ht="14.25" customHeight="1">
      <c r="A836" s="189"/>
      <c r="B836" s="189"/>
      <c r="C836" s="189"/>
      <c r="D836" s="189"/>
      <c r="E836" s="189"/>
      <c r="F836" s="189"/>
      <c r="G836" s="189"/>
      <c r="H836" s="189"/>
      <c r="I836" s="189"/>
      <c r="J836" s="189"/>
      <c r="K836" s="189"/>
      <c r="L836" s="189"/>
      <c r="M836" s="189"/>
      <c r="N836" s="189"/>
      <c r="O836" s="189"/>
      <c r="P836" s="189"/>
      <c r="Q836" s="189"/>
      <c r="R836" s="189"/>
      <c r="S836" s="189"/>
      <c r="T836" s="189"/>
      <c r="U836" s="189"/>
      <c r="V836" s="189"/>
      <c r="W836" s="189"/>
      <c r="X836" s="189"/>
      <c r="Y836" s="189"/>
      <c r="Z836" s="189"/>
      <c r="AA836" s="189"/>
      <c r="AB836" s="189"/>
    </row>
    <row r="837" spans="1:28" ht="14.25" customHeight="1">
      <c r="A837" s="189"/>
      <c r="B837" s="189"/>
      <c r="C837" s="189"/>
      <c r="D837" s="189"/>
      <c r="E837" s="189"/>
      <c r="F837" s="189"/>
      <c r="G837" s="189"/>
      <c r="H837" s="189"/>
      <c r="I837" s="189"/>
      <c r="J837" s="189"/>
      <c r="K837" s="189"/>
      <c r="L837" s="189"/>
      <c r="M837" s="189"/>
      <c r="N837" s="189"/>
      <c r="O837" s="189"/>
      <c r="P837" s="189"/>
      <c r="Q837" s="189"/>
      <c r="R837" s="189"/>
      <c r="S837" s="189"/>
      <c r="T837" s="189"/>
      <c r="U837" s="189"/>
      <c r="V837" s="189"/>
      <c r="W837" s="189"/>
      <c r="X837" s="189"/>
      <c r="Y837" s="189"/>
      <c r="Z837" s="189"/>
      <c r="AA837" s="189"/>
      <c r="AB837" s="189"/>
    </row>
    <row r="838" spans="1:28" ht="14.25" customHeight="1">
      <c r="A838" s="189"/>
      <c r="B838" s="189"/>
      <c r="C838" s="189"/>
      <c r="D838" s="189"/>
      <c r="E838" s="189"/>
      <c r="F838" s="189"/>
      <c r="G838" s="189"/>
      <c r="H838" s="189"/>
      <c r="I838" s="189"/>
      <c r="J838" s="189"/>
      <c r="K838" s="189"/>
      <c r="L838" s="189"/>
      <c r="M838" s="189"/>
      <c r="N838" s="189"/>
      <c r="O838" s="189"/>
      <c r="P838" s="189"/>
      <c r="Q838" s="189"/>
      <c r="R838" s="189"/>
      <c r="S838" s="189"/>
      <c r="T838" s="189"/>
      <c r="U838" s="189"/>
      <c r="V838" s="189"/>
      <c r="W838" s="189"/>
      <c r="X838" s="189"/>
      <c r="Y838" s="189"/>
      <c r="Z838" s="189"/>
      <c r="AA838" s="189"/>
      <c r="AB838" s="189"/>
    </row>
    <row r="839" spans="1:28" ht="14.25" customHeight="1">
      <c r="A839" s="189"/>
      <c r="B839" s="189"/>
      <c r="C839" s="189"/>
      <c r="D839" s="189"/>
      <c r="E839" s="189"/>
      <c r="F839" s="189"/>
      <c r="G839" s="189"/>
      <c r="H839" s="189"/>
      <c r="I839" s="189"/>
      <c r="J839" s="189"/>
      <c r="K839" s="189"/>
      <c r="L839" s="189"/>
      <c r="M839" s="189"/>
      <c r="N839" s="189"/>
      <c r="O839" s="189"/>
      <c r="P839" s="189"/>
      <c r="Q839" s="189"/>
      <c r="R839" s="189"/>
      <c r="S839" s="189"/>
      <c r="T839" s="189"/>
      <c r="U839" s="189"/>
      <c r="V839" s="189"/>
      <c r="W839" s="189"/>
      <c r="X839" s="189"/>
      <c r="Y839" s="189"/>
      <c r="Z839" s="189"/>
      <c r="AA839" s="189"/>
      <c r="AB839" s="189"/>
    </row>
    <row r="840" spans="1:28" ht="14.25" customHeight="1">
      <c r="A840" s="189"/>
      <c r="B840" s="189"/>
      <c r="C840" s="189"/>
      <c r="D840" s="189"/>
      <c r="E840" s="189"/>
      <c r="F840" s="189"/>
      <c r="G840" s="189"/>
      <c r="H840" s="189"/>
      <c r="I840" s="189"/>
      <c r="J840" s="189"/>
      <c r="K840" s="189"/>
      <c r="L840" s="189"/>
      <c r="M840" s="189"/>
      <c r="N840" s="189"/>
      <c r="O840" s="189"/>
      <c r="P840" s="189"/>
      <c r="Q840" s="189"/>
      <c r="R840" s="189"/>
      <c r="S840" s="189"/>
      <c r="T840" s="189"/>
      <c r="U840" s="189"/>
      <c r="V840" s="189"/>
      <c r="W840" s="189"/>
      <c r="X840" s="189"/>
      <c r="Y840" s="189"/>
      <c r="Z840" s="189"/>
      <c r="AA840" s="189"/>
      <c r="AB840" s="189"/>
    </row>
    <row r="841" spans="1:28" ht="14.25" customHeight="1">
      <c r="A841" s="189"/>
      <c r="B841" s="189"/>
      <c r="C841" s="189"/>
      <c r="D841" s="189"/>
      <c r="E841" s="189"/>
      <c r="F841" s="189"/>
      <c r="G841" s="189"/>
      <c r="H841" s="189"/>
      <c r="I841" s="189"/>
      <c r="J841" s="189"/>
      <c r="K841" s="189"/>
      <c r="L841" s="189"/>
      <c r="M841" s="189"/>
      <c r="N841" s="189"/>
      <c r="O841" s="189"/>
      <c r="P841" s="189"/>
      <c r="Q841" s="189"/>
      <c r="R841" s="189"/>
      <c r="S841" s="189"/>
      <c r="T841" s="189"/>
      <c r="U841" s="189"/>
      <c r="V841" s="189"/>
      <c r="W841" s="189"/>
      <c r="X841" s="189"/>
      <c r="Y841" s="189"/>
      <c r="Z841" s="189"/>
      <c r="AA841" s="189"/>
      <c r="AB841" s="189"/>
    </row>
    <row r="842" spans="1:28" ht="14.25" customHeight="1">
      <c r="A842" s="189"/>
      <c r="B842" s="189"/>
      <c r="C842" s="189"/>
      <c r="D842" s="189"/>
      <c r="E842" s="189"/>
      <c r="F842" s="189"/>
      <c r="G842" s="189"/>
      <c r="H842" s="189"/>
      <c r="I842" s="189"/>
      <c r="J842" s="189"/>
      <c r="K842" s="189"/>
      <c r="L842" s="189"/>
      <c r="M842" s="189"/>
      <c r="N842" s="189"/>
      <c r="O842" s="189"/>
      <c r="P842" s="189"/>
      <c r="Q842" s="189"/>
      <c r="R842" s="189"/>
      <c r="S842" s="189"/>
      <c r="T842" s="189"/>
      <c r="U842" s="189"/>
      <c r="V842" s="189"/>
      <c r="W842" s="189"/>
      <c r="X842" s="189"/>
      <c r="Y842" s="189"/>
      <c r="Z842" s="189"/>
      <c r="AA842" s="189"/>
      <c r="AB842" s="189"/>
    </row>
    <row r="843" spans="1:28" ht="14.25" customHeight="1">
      <c r="A843" s="189"/>
      <c r="B843" s="189"/>
      <c r="C843" s="189"/>
      <c r="D843" s="189"/>
      <c r="E843" s="189"/>
      <c r="F843" s="189"/>
      <c r="G843" s="189"/>
      <c r="H843" s="189"/>
      <c r="I843" s="189"/>
      <c r="J843" s="189"/>
      <c r="K843" s="189"/>
      <c r="L843" s="189"/>
      <c r="M843" s="189"/>
      <c r="N843" s="189"/>
      <c r="O843" s="189"/>
      <c r="P843" s="189"/>
      <c r="Q843" s="189"/>
      <c r="R843" s="189"/>
      <c r="S843" s="189"/>
      <c r="T843" s="189"/>
      <c r="U843" s="189"/>
      <c r="V843" s="189"/>
      <c r="W843" s="189"/>
      <c r="X843" s="189"/>
      <c r="Y843" s="189"/>
      <c r="Z843" s="189"/>
      <c r="AA843" s="189"/>
      <c r="AB843" s="189"/>
    </row>
    <row r="844" spans="1:28" ht="14.25" customHeight="1">
      <c r="A844" s="189"/>
      <c r="B844" s="189"/>
      <c r="C844" s="189"/>
      <c r="D844" s="189"/>
      <c r="E844" s="189"/>
      <c r="F844" s="189"/>
      <c r="G844" s="189"/>
      <c r="H844" s="189"/>
      <c r="I844" s="189"/>
      <c r="J844" s="189"/>
      <c r="K844" s="189"/>
      <c r="L844" s="189"/>
      <c r="M844" s="189"/>
      <c r="N844" s="189"/>
      <c r="O844" s="189"/>
      <c r="P844" s="189"/>
      <c r="Q844" s="189"/>
      <c r="R844" s="189"/>
      <c r="S844" s="189"/>
      <c r="T844" s="189"/>
      <c r="U844" s="189"/>
      <c r="V844" s="189"/>
      <c r="W844" s="189"/>
      <c r="X844" s="189"/>
      <c r="Y844" s="189"/>
      <c r="Z844" s="189"/>
      <c r="AA844" s="189"/>
      <c r="AB844" s="189"/>
    </row>
    <row r="845" spans="1:28" ht="14.25" customHeight="1">
      <c r="A845" s="189"/>
      <c r="B845" s="189"/>
      <c r="C845" s="189"/>
      <c r="D845" s="189"/>
      <c r="E845" s="189"/>
      <c r="F845" s="189"/>
      <c r="G845" s="189"/>
      <c r="H845" s="189"/>
      <c r="I845" s="189"/>
      <c r="J845" s="189"/>
      <c r="K845" s="189"/>
      <c r="L845" s="189"/>
      <c r="M845" s="189"/>
      <c r="N845" s="189"/>
      <c r="O845" s="189"/>
      <c r="P845" s="189"/>
      <c r="Q845" s="189"/>
      <c r="R845" s="189"/>
      <c r="S845" s="189"/>
      <c r="T845" s="189"/>
      <c r="U845" s="189"/>
      <c r="V845" s="189"/>
      <c r="W845" s="189"/>
      <c r="X845" s="189"/>
      <c r="Y845" s="189"/>
      <c r="Z845" s="189"/>
      <c r="AA845" s="189"/>
      <c r="AB845" s="189"/>
    </row>
    <row r="846" spans="1:28" ht="14.25" customHeight="1">
      <c r="A846" s="189"/>
      <c r="B846" s="189"/>
      <c r="C846" s="189"/>
      <c r="D846" s="189"/>
      <c r="E846" s="189"/>
      <c r="F846" s="189"/>
      <c r="G846" s="189"/>
      <c r="H846" s="189"/>
      <c r="I846" s="189"/>
      <c r="J846" s="189"/>
      <c r="K846" s="189"/>
      <c r="L846" s="189"/>
      <c r="M846" s="189"/>
      <c r="N846" s="189"/>
      <c r="O846" s="189"/>
      <c r="P846" s="189"/>
      <c r="Q846" s="189"/>
      <c r="R846" s="189"/>
      <c r="S846" s="189"/>
      <c r="T846" s="189"/>
      <c r="U846" s="189"/>
      <c r="V846" s="189"/>
      <c r="W846" s="189"/>
      <c r="X846" s="189"/>
      <c r="Y846" s="189"/>
      <c r="Z846" s="189"/>
      <c r="AA846" s="189"/>
      <c r="AB846" s="189"/>
    </row>
    <row r="847" spans="1:28" ht="14.25" customHeight="1">
      <c r="A847" s="189"/>
      <c r="B847" s="189"/>
      <c r="C847" s="189"/>
      <c r="D847" s="189"/>
      <c r="E847" s="189"/>
      <c r="F847" s="189"/>
      <c r="G847" s="189"/>
      <c r="H847" s="189"/>
      <c r="I847" s="189"/>
      <c r="J847" s="189"/>
      <c r="K847" s="189"/>
      <c r="L847" s="189"/>
      <c r="M847" s="189"/>
      <c r="N847" s="189"/>
      <c r="O847" s="189"/>
      <c r="P847" s="189"/>
      <c r="Q847" s="189"/>
      <c r="R847" s="189"/>
      <c r="S847" s="189"/>
      <c r="T847" s="189"/>
      <c r="U847" s="189"/>
      <c r="V847" s="189"/>
      <c r="W847" s="189"/>
      <c r="X847" s="189"/>
      <c r="Y847" s="189"/>
      <c r="Z847" s="189"/>
      <c r="AA847" s="189"/>
      <c r="AB847" s="189"/>
    </row>
    <row r="848" spans="1:28" ht="14.25" customHeight="1">
      <c r="A848" s="189"/>
      <c r="B848" s="189"/>
      <c r="C848" s="189"/>
      <c r="D848" s="189"/>
      <c r="E848" s="189"/>
      <c r="F848" s="189"/>
      <c r="G848" s="189"/>
      <c r="H848" s="189"/>
      <c r="I848" s="189"/>
      <c r="J848" s="189"/>
      <c r="K848" s="189"/>
      <c r="L848" s="189"/>
      <c r="M848" s="189"/>
      <c r="N848" s="189"/>
      <c r="O848" s="189"/>
      <c r="P848" s="189"/>
      <c r="Q848" s="189"/>
      <c r="R848" s="189"/>
      <c r="S848" s="189"/>
      <c r="T848" s="189"/>
      <c r="U848" s="189"/>
      <c r="V848" s="189"/>
      <c r="W848" s="189"/>
      <c r="X848" s="189"/>
      <c r="Y848" s="189"/>
      <c r="Z848" s="189"/>
      <c r="AA848" s="189"/>
      <c r="AB848" s="189"/>
    </row>
    <row r="849" spans="1:28" ht="14.25" customHeight="1">
      <c r="A849" s="189"/>
      <c r="B849" s="189"/>
      <c r="C849" s="189"/>
      <c r="D849" s="189"/>
      <c r="E849" s="189"/>
      <c r="F849" s="189"/>
      <c r="G849" s="189"/>
      <c r="H849" s="189"/>
      <c r="I849" s="189"/>
      <c r="J849" s="189"/>
      <c r="K849" s="189"/>
      <c r="L849" s="189"/>
      <c r="M849" s="189"/>
      <c r="N849" s="189"/>
      <c r="O849" s="189"/>
      <c r="P849" s="189"/>
      <c r="Q849" s="189"/>
      <c r="R849" s="189"/>
      <c r="S849" s="189"/>
      <c r="T849" s="189"/>
      <c r="U849" s="189"/>
      <c r="V849" s="189"/>
      <c r="W849" s="189"/>
      <c r="X849" s="189"/>
      <c r="Y849" s="189"/>
      <c r="Z849" s="189"/>
      <c r="AA849" s="189"/>
      <c r="AB849" s="189"/>
    </row>
    <row r="850" spans="1:28" ht="14.25" customHeight="1">
      <c r="A850" s="189"/>
      <c r="B850" s="189"/>
      <c r="C850" s="189"/>
      <c r="D850" s="189"/>
      <c r="E850" s="189"/>
      <c r="F850" s="189"/>
      <c r="G850" s="189"/>
      <c r="H850" s="189"/>
      <c r="I850" s="189"/>
      <c r="J850" s="189"/>
      <c r="K850" s="189"/>
      <c r="L850" s="189"/>
      <c r="M850" s="189"/>
      <c r="N850" s="189"/>
      <c r="O850" s="189"/>
      <c r="P850" s="189"/>
      <c r="Q850" s="189"/>
      <c r="R850" s="189"/>
      <c r="S850" s="189"/>
      <c r="T850" s="189"/>
      <c r="U850" s="189"/>
      <c r="V850" s="189"/>
      <c r="W850" s="189"/>
      <c r="X850" s="189"/>
      <c r="Y850" s="189"/>
      <c r="Z850" s="189"/>
      <c r="AA850" s="189"/>
      <c r="AB850" s="189"/>
    </row>
    <row r="851" spans="1:28" ht="14.25" customHeight="1">
      <c r="A851" s="189"/>
      <c r="B851" s="189"/>
      <c r="C851" s="189"/>
      <c r="D851" s="189"/>
      <c r="E851" s="189"/>
      <c r="F851" s="189"/>
      <c r="G851" s="189"/>
      <c r="H851" s="189"/>
      <c r="I851" s="189"/>
      <c r="J851" s="189"/>
      <c r="K851" s="189"/>
      <c r="L851" s="189"/>
      <c r="M851" s="189"/>
      <c r="N851" s="189"/>
      <c r="O851" s="189"/>
      <c r="P851" s="189"/>
      <c r="Q851" s="189"/>
      <c r="R851" s="189"/>
      <c r="S851" s="189"/>
      <c r="T851" s="189"/>
      <c r="U851" s="189"/>
      <c r="V851" s="189"/>
      <c r="W851" s="189"/>
      <c r="X851" s="189"/>
      <c r="Y851" s="189"/>
      <c r="Z851" s="189"/>
      <c r="AA851" s="189"/>
      <c r="AB851" s="189"/>
    </row>
    <row r="852" spans="1:28" ht="14.25" customHeight="1">
      <c r="A852" s="189"/>
      <c r="B852" s="189"/>
      <c r="C852" s="189"/>
      <c r="D852" s="189"/>
      <c r="E852" s="189"/>
      <c r="F852" s="189"/>
      <c r="G852" s="189"/>
      <c r="H852" s="189"/>
      <c r="I852" s="189"/>
      <c r="J852" s="189"/>
      <c r="K852" s="189"/>
      <c r="L852" s="189"/>
      <c r="M852" s="189"/>
      <c r="N852" s="189"/>
      <c r="O852" s="189"/>
      <c r="P852" s="189"/>
      <c r="Q852" s="189"/>
      <c r="R852" s="189"/>
      <c r="S852" s="189"/>
      <c r="T852" s="189"/>
      <c r="U852" s="189"/>
      <c r="V852" s="189"/>
      <c r="W852" s="189"/>
      <c r="X852" s="189"/>
      <c r="Y852" s="189"/>
      <c r="Z852" s="189"/>
      <c r="AA852" s="189"/>
      <c r="AB852" s="189"/>
    </row>
    <row r="853" spans="1:28" ht="14.25" customHeight="1">
      <c r="A853" s="189"/>
      <c r="B853" s="189"/>
      <c r="C853" s="189"/>
      <c r="D853" s="189"/>
      <c r="E853" s="189"/>
      <c r="F853" s="189"/>
      <c r="G853" s="189"/>
      <c r="H853" s="189"/>
      <c r="I853" s="189"/>
      <c r="J853" s="189"/>
      <c r="K853" s="189"/>
      <c r="L853" s="189"/>
      <c r="M853" s="189"/>
      <c r="N853" s="189"/>
      <c r="O853" s="189"/>
      <c r="P853" s="189"/>
      <c r="Q853" s="189"/>
      <c r="R853" s="189"/>
      <c r="S853" s="189"/>
      <c r="T853" s="189"/>
      <c r="U853" s="189"/>
      <c r="V853" s="189"/>
      <c r="W853" s="189"/>
      <c r="X853" s="189"/>
      <c r="Y853" s="189"/>
      <c r="Z853" s="189"/>
      <c r="AA853" s="189"/>
      <c r="AB853" s="189"/>
    </row>
    <row r="854" spans="1:28" ht="14.25" customHeight="1">
      <c r="A854" s="189"/>
      <c r="B854" s="189"/>
      <c r="C854" s="189"/>
      <c r="D854" s="189"/>
      <c r="E854" s="189"/>
      <c r="F854" s="189"/>
      <c r="G854" s="189"/>
      <c r="H854" s="189"/>
      <c r="I854" s="189"/>
      <c r="J854" s="189"/>
      <c r="K854" s="189"/>
      <c r="L854" s="189"/>
      <c r="M854" s="189"/>
      <c r="N854" s="189"/>
      <c r="O854" s="189"/>
      <c r="P854" s="189"/>
      <c r="Q854" s="189"/>
      <c r="R854" s="189"/>
      <c r="S854" s="189"/>
      <c r="T854" s="189"/>
      <c r="U854" s="189"/>
      <c r="V854" s="189"/>
      <c r="W854" s="189"/>
      <c r="X854" s="189"/>
      <c r="Y854" s="189"/>
      <c r="Z854" s="189"/>
      <c r="AA854" s="189"/>
      <c r="AB854" s="189"/>
    </row>
    <row r="855" spans="1:28" ht="14.25" customHeight="1">
      <c r="A855" s="189"/>
      <c r="B855" s="189"/>
      <c r="C855" s="189"/>
      <c r="D855" s="189"/>
      <c r="E855" s="189"/>
      <c r="F855" s="189"/>
      <c r="G855" s="189"/>
      <c r="H855" s="189"/>
      <c r="I855" s="189"/>
      <c r="J855" s="189"/>
      <c r="K855" s="189"/>
      <c r="L855" s="189"/>
      <c r="M855" s="189"/>
      <c r="N855" s="189"/>
      <c r="O855" s="189"/>
      <c r="P855" s="189"/>
      <c r="Q855" s="189"/>
      <c r="R855" s="189"/>
      <c r="S855" s="189"/>
      <c r="T855" s="189"/>
      <c r="U855" s="189"/>
      <c r="V855" s="189"/>
      <c r="W855" s="189"/>
      <c r="X855" s="189"/>
      <c r="Y855" s="189"/>
      <c r="Z855" s="189"/>
      <c r="AA855" s="189"/>
      <c r="AB855" s="189"/>
    </row>
    <row r="856" spans="1:28" ht="14.25" customHeight="1">
      <c r="A856" s="189"/>
      <c r="B856" s="189"/>
      <c r="C856" s="189"/>
      <c r="D856" s="189"/>
      <c r="E856" s="189"/>
      <c r="F856" s="189"/>
      <c r="G856" s="189"/>
      <c r="H856" s="189"/>
      <c r="I856" s="189"/>
      <c r="J856" s="189"/>
      <c r="K856" s="189"/>
      <c r="L856" s="189"/>
      <c r="M856" s="189"/>
      <c r="N856" s="189"/>
      <c r="O856" s="189"/>
      <c r="P856" s="189"/>
      <c r="Q856" s="189"/>
      <c r="R856" s="189"/>
      <c r="S856" s="189"/>
      <c r="T856" s="189"/>
      <c r="U856" s="189"/>
      <c r="V856" s="189"/>
      <c r="W856" s="189"/>
      <c r="X856" s="189"/>
      <c r="Y856" s="189"/>
      <c r="Z856" s="189"/>
      <c r="AA856" s="189"/>
      <c r="AB856" s="189"/>
    </row>
    <row r="857" spans="1:28" ht="14.25" customHeight="1">
      <c r="A857" s="189"/>
      <c r="B857" s="189"/>
      <c r="C857" s="189"/>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9"/>
      <c r="Z857" s="189"/>
      <c r="AA857" s="189"/>
      <c r="AB857" s="189"/>
    </row>
    <row r="858" spans="1:28" ht="14.25" customHeight="1">
      <c r="A858" s="189"/>
      <c r="B858" s="189"/>
      <c r="C858" s="189"/>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9"/>
      <c r="Z858" s="189"/>
      <c r="AA858" s="189"/>
      <c r="AB858" s="189"/>
    </row>
    <row r="859" spans="1:28" ht="14.25" customHeight="1">
      <c r="A859" s="189"/>
      <c r="B859" s="189"/>
      <c r="C859" s="189"/>
      <c r="D859" s="189"/>
      <c r="E859" s="189"/>
      <c r="F859" s="189"/>
      <c r="G859" s="189"/>
      <c r="H859" s="189"/>
      <c r="I859" s="189"/>
      <c r="J859" s="189"/>
      <c r="K859" s="189"/>
      <c r="L859" s="189"/>
      <c r="M859" s="189"/>
      <c r="N859" s="189"/>
      <c r="O859" s="189"/>
      <c r="P859" s="189"/>
      <c r="Q859" s="189"/>
      <c r="R859" s="189"/>
      <c r="S859" s="189"/>
      <c r="T859" s="189"/>
      <c r="U859" s="189"/>
      <c r="V859" s="189"/>
      <c r="W859" s="189"/>
      <c r="X859" s="189"/>
      <c r="Y859" s="189"/>
      <c r="Z859" s="189"/>
      <c r="AA859" s="189"/>
      <c r="AB859" s="189"/>
    </row>
    <row r="860" spans="1:28" ht="14.25" customHeight="1">
      <c r="A860" s="189"/>
      <c r="B860" s="189"/>
      <c r="C860" s="189"/>
      <c r="D860" s="189"/>
      <c r="E860" s="189"/>
      <c r="F860" s="189"/>
      <c r="G860" s="189"/>
      <c r="H860" s="189"/>
      <c r="I860" s="189"/>
      <c r="J860" s="189"/>
      <c r="K860" s="189"/>
      <c r="L860" s="189"/>
      <c r="M860" s="189"/>
      <c r="N860" s="189"/>
      <c r="O860" s="189"/>
      <c r="P860" s="189"/>
      <c r="Q860" s="189"/>
      <c r="R860" s="189"/>
      <c r="S860" s="189"/>
      <c r="T860" s="189"/>
      <c r="U860" s="189"/>
      <c r="V860" s="189"/>
      <c r="W860" s="189"/>
      <c r="X860" s="189"/>
      <c r="Y860" s="189"/>
      <c r="Z860" s="189"/>
      <c r="AA860" s="189"/>
      <c r="AB860" s="189"/>
    </row>
    <row r="861" spans="1:28" ht="14.25" customHeight="1">
      <c r="A861" s="189"/>
      <c r="B861" s="189"/>
      <c r="C861" s="189"/>
      <c r="D861" s="189"/>
      <c r="E861" s="189"/>
      <c r="F861" s="189"/>
      <c r="G861" s="189"/>
      <c r="H861" s="189"/>
      <c r="I861" s="189"/>
      <c r="J861" s="189"/>
      <c r="K861" s="189"/>
      <c r="L861" s="189"/>
      <c r="M861" s="189"/>
      <c r="N861" s="189"/>
      <c r="O861" s="189"/>
      <c r="P861" s="189"/>
      <c r="Q861" s="189"/>
      <c r="R861" s="189"/>
      <c r="S861" s="189"/>
      <c r="T861" s="189"/>
      <c r="U861" s="189"/>
      <c r="V861" s="189"/>
      <c r="W861" s="189"/>
      <c r="X861" s="189"/>
      <c r="Y861" s="189"/>
      <c r="Z861" s="189"/>
      <c r="AA861" s="189"/>
      <c r="AB861" s="189"/>
    </row>
    <row r="862" spans="1:28" ht="14.25" customHeight="1">
      <c r="A862" s="189"/>
      <c r="B862" s="189"/>
      <c r="C862" s="189"/>
      <c r="D862" s="189"/>
      <c r="E862" s="189"/>
      <c r="F862" s="189"/>
      <c r="G862" s="189"/>
      <c r="H862" s="189"/>
      <c r="I862" s="189"/>
      <c r="J862" s="189"/>
      <c r="K862" s="189"/>
      <c r="L862" s="189"/>
      <c r="M862" s="189"/>
      <c r="N862" s="189"/>
      <c r="O862" s="189"/>
      <c r="P862" s="189"/>
      <c r="Q862" s="189"/>
      <c r="R862" s="189"/>
      <c r="S862" s="189"/>
      <c r="T862" s="189"/>
      <c r="U862" s="189"/>
      <c r="V862" s="189"/>
      <c r="W862" s="189"/>
      <c r="X862" s="189"/>
      <c r="Y862" s="189"/>
      <c r="Z862" s="189"/>
      <c r="AA862" s="189"/>
      <c r="AB862" s="189"/>
    </row>
    <row r="863" spans="1:28" ht="14.25" customHeight="1">
      <c r="A863" s="189"/>
      <c r="B863" s="189"/>
      <c r="C863" s="189"/>
      <c r="D863" s="189"/>
      <c r="E863" s="189"/>
      <c r="F863" s="189"/>
      <c r="G863" s="189"/>
      <c r="H863" s="189"/>
      <c r="I863" s="189"/>
      <c r="J863" s="189"/>
      <c r="K863" s="189"/>
      <c r="L863" s="189"/>
      <c r="M863" s="189"/>
      <c r="N863" s="189"/>
      <c r="O863" s="189"/>
      <c r="P863" s="189"/>
      <c r="Q863" s="189"/>
      <c r="R863" s="189"/>
      <c r="S863" s="189"/>
      <c r="T863" s="189"/>
      <c r="U863" s="189"/>
      <c r="V863" s="189"/>
      <c r="W863" s="189"/>
      <c r="X863" s="189"/>
      <c r="Y863" s="189"/>
      <c r="Z863" s="189"/>
      <c r="AA863" s="189"/>
      <c r="AB863" s="189"/>
    </row>
    <row r="864" spans="1:28" ht="14.25" customHeight="1">
      <c r="A864" s="189"/>
      <c r="B864" s="189"/>
      <c r="C864" s="189"/>
      <c r="D864" s="189"/>
      <c r="E864" s="189"/>
      <c r="F864" s="189"/>
      <c r="G864" s="189"/>
      <c r="H864" s="189"/>
      <c r="I864" s="189"/>
      <c r="J864" s="189"/>
      <c r="K864" s="189"/>
      <c r="L864" s="189"/>
      <c r="M864" s="189"/>
      <c r="N864" s="189"/>
      <c r="O864" s="189"/>
      <c r="P864" s="189"/>
      <c r="Q864" s="189"/>
      <c r="R864" s="189"/>
      <c r="S864" s="189"/>
      <c r="T864" s="189"/>
      <c r="U864" s="189"/>
      <c r="V864" s="189"/>
      <c r="W864" s="189"/>
      <c r="X864" s="189"/>
      <c r="Y864" s="189"/>
      <c r="Z864" s="189"/>
      <c r="AA864" s="189"/>
      <c r="AB864" s="189"/>
    </row>
    <row r="865" spans="1:28" ht="14.25" customHeight="1">
      <c r="A865" s="189"/>
      <c r="B865" s="189"/>
      <c r="C865" s="189"/>
      <c r="D865" s="189"/>
      <c r="E865" s="189"/>
      <c r="F865" s="189"/>
      <c r="G865" s="189"/>
      <c r="H865" s="189"/>
      <c r="I865" s="189"/>
      <c r="J865" s="189"/>
      <c r="K865" s="189"/>
      <c r="L865" s="189"/>
      <c r="M865" s="189"/>
      <c r="N865" s="189"/>
      <c r="O865" s="189"/>
      <c r="P865" s="189"/>
      <c r="Q865" s="189"/>
      <c r="R865" s="189"/>
      <c r="S865" s="189"/>
      <c r="T865" s="189"/>
      <c r="U865" s="189"/>
      <c r="V865" s="189"/>
      <c r="W865" s="189"/>
      <c r="X865" s="189"/>
      <c r="Y865" s="189"/>
      <c r="Z865" s="189"/>
      <c r="AA865" s="189"/>
      <c r="AB865" s="189"/>
    </row>
    <row r="866" spans="1:28" ht="14.25" customHeight="1">
      <c r="A866" s="189"/>
      <c r="B866" s="189"/>
      <c r="C866" s="189"/>
      <c r="D866" s="189"/>
      <c r="E866" s="189"/>
      <c r="F866" s="189"/>
      <c r="G866" s="189"/>
      <c r="H866" s="189"/>
      <c r="I866" s="189"/>
      <c r="J866" s="189"/>
      <c r="K866" s="189"/>
      <c r="L866" s="189"/>
      <c r="M866" s="189"/>
      <c r="N866" s="189"/>
      <c r="O866" s="189"/>
      <c r="P866" s="189"/>
      <c r="Q866" s="189"/>
      <c r="R866" s="189"/>
      <c r="S866" s="189"/>
      <c r="T866" s="189"/>
      <c r="U866" s="189"/>
      <c r="V866" s="189"/>
      <c r="W866" s="189"/>
      <c r="X866" s="189"/>
      <c r="Y866" s="189"/>
      <c r="Z866" s="189"/>
      <c r="AA866" s="189"/>
      <c r="AB866" s="189"/>
    </row>
    <row r="867" spans="1:28" ht="14.25" customHeight="1">
      <c r="A867" s="189"/>
      <c r="B867" s="189"/>
      <c r="C867" s="189"/>
      <c r="D867" s="189"/>
      <c r="E867" s="189"/>
      <c r="F867" s="189"/>
      <c r="G867" s="189"/>
      <c r="H867" s="189"/>
      <c r="I867" s="189"/>
      <c r="J867" s="189"/>
      <c r="K867" s="189"/>
      <c r="L867" s="189"/>
      <c r="M867" s="189"/>
      <c r="N867" s="189"/>
      <c r="O867" s="189"/>
      <c r="P867" s="189"/>
      <c r="Q867" s="189"/>
      <c r="R867" s="189"/>
      <c r="S867" s="189"/>
      <c r="T867" s="189"/>
      <c r="U867" s="189"/>
      <c r="V867" s="189"/>
      <c r="W867" s="189"/>
      <c r="X867" s="189"/>
      <c r="Y867" s="189"/>
      <c r="Z867" s="189"/>
      <c r="AA867" s="189"/>
      <c r="AB867" s="189"/>
    </row>
    <row r="868" spans="1:28" ht="14.25" customHeight="1">
      <c r="A868" s="189"/>
      <c r="B868" s="189"/>
      <c r="C868" s="189"/>
      <c r="D868" s="189"/>
      <c r="E868" s="189"/>
      <c r="F868" s="189"/>
      <c r="G868" s="189"/>
      <c r="H868" s="189"/>
      <c r="I868" s="189"/>
      <c r="J868" s="189"/>
      <c r="K868" s="189"/>
      <c r="L868" s="189"/>
      <c r="M868" s="189"/>
      <c r="N868" s="189"/>
      <c r="O868" s="189"/>
      <c r="P868" s="189"/>
      <c r="Q868" s="189"/>
      <c r="R868" s="189"/>
      <c r="S868" s="189"/>
      <c r="T868" s="189"/>
      <c r="U868" s="189"/>
      <c r="V868" s="189"/>
      <c r="W868" s="189"/>
      <c r="X868" s="189"/>
      <c r="Y868" s="189"/>
      <c r="Z868" s="189"/>
      <c r="AA868" s="189"/>
      <c r="AB868" s="189"/>
    </row>
    <row r="869" spans="1:28" ht="14.25" customHeight="1">
      <c r="A869" s="189"/>
      <c r="B869" s="189"/>
      <c r="C869" s="189"/>
      <c r="D869" s="189"/>
      <c r="E869" s="189"/>
      <c r="F869" s="189"/>
      <c r="G869" s="189"/>
      <c r="H869" s="189"/>
      <c r="I869" s="189"/>
      <c r="J869" s="189"/>
      <c r="K869" s="189"/>
      <c r="L869" s="189"/>
      <c r="M869" s="189"/>
      <c r="N869" s="189"/>
      <c r="O869" s="189"/>
      <c r="P869" s="189"/>
      <c r="Q869" s="189"/>
      <c r="R869" s="189"/>
      <c r="S869" s="189"/>
      <c r="T869" s="189"/>
      <c r="U869" s="189"/>
      <c r="V869" s="189"/>
      <c r="W869" s="189"/>
      <c r="X869" s="189"/>
      <c r="Y869" s="189"/>
      <c r="Z869" s="189"/>
      <c r="AA869" s="189"/>
      <c r="AB869" s="189"/>
    </row>
    <row r="870" spans="1:28" ht="14.25" customHeight="1">
      <c r="A870" s="189"/>
      <c r="B870" s="189"/>
      <c r="C870" s="189"/>
      <c r="D870" s="189"/>
      <c r="E870" s="189"/>
      <c r="F870" s="189"/>
      <c r="G870" s="189"/>
      <c r="H870" s="189"/>
      <c r="I870" s="189"/>
      <c r="J870" s="189"/>
      <c r="K870" s="189"/>
      <c r="L870" s="189"/>
      <c r="M870" s="189"/>
      <c r="N870" s="189"/>
      <c r="O870" s="189"/>
      <c r="P870" s="189"/>
      <c r="Q870" s="189"/>
      <c r="R870" s="189"/>
      <c r="S870" s="189"/>
      <c r="T870" s="189"/>
      <c r="U870" s="189"/>
      <c r="V870" s="189"/>
      <c r="W870" s="189"/>
      <c r="X870" s="189"/>
      <c r="Y870" s="189"/>
      <c r="Z870" s="189"/>
      <c r="AA870" s="189"/>
      <c r="AB870" s="189"/>
    </row>
    <row r="871" spans="1:28" ht="14.25" customHeight="1">
      <c r="A871" s="189"/>
      <c r="B871" s="189"/>
      <c r="C871" s="189"/>
      <c r="D871" s="189"/>
      <c r="E871" s="189"/>
      <c r="F871" s="189"/>
      <c r="G871" s="189"/>
      <c r="H871" s="189"/>
      <c r="I871" s="189"/>
      <c r="J871" s="189"/>
      <c r="K871" s="189"/>
      <c r="L871" s="189"/>
      <c r="M871" s="189"/>
      <c r="N871" s="189"/>
      <c r="O871" s="189"/>
      <c r="P871" s="189"/>
      <c r="Q871" s="189"/>
      <c r="R871" s="189"/>
      <c r="S871" s="189"/>
      <c r="T871" s="189"/>
      <c r="U871" s="189"/>
      <c r="V871" s="189"/>
      <c r="W871" s="189"/>
      <c r="X871" s="189"/>
      <c r="Y871" s="189"/>
      <c r="Z871" s="189"/>
      <c r="AA871" s="189"/>
      <c r="AB871" s="189"/>
    </row>
    <row r="872" spans="1:28" ht="14.25" customHeight="1">
      <c r="A872" s="189"/>
      <c r="B872" s="189"/>
      <c r="C872" s="189"/>
      <c r="D872" s="189"/>
      <c r="E872" s="189"/>
      <c r="F872" s="189"/>
      <c r="G872" s="189"/>
      <c r="H872" s="189"/>
      <c r="I872" s="189"/>
      <c r="J872" s="189"/>
      <c r="K872" s="189"/>
      <c r="L872" s="189"/>
      <c r="M872" s="189"/>
      <c r="N872" s="189"/>
      <c r="O872" s="189"/>
      <c r="P872" s="189"/>
      <c r="Q872" s="189"/>
      <c r="R872" s="189"/>
      <c r="S872" s="189"/>
      <c r="T872" s="189"/>
      <c r="U872" s="189"/>
      <c r="V872" s="189"/>
      <c r="W872" s="189"/>
      <c r="X872" s="189"/>
      <c r="Y872" s="189"/>
      <c r="Z872" s="189"/>
      <c r="AA872" s="189"/>
      <c r="AB872" s="189"/>
    </row>
    <row r="873" spans="1:28" ht="14.25" customHeight="1">
      <c r="A873" s="189"/>
      <c r="B873" s="189"/>
      <c r="C873" s="189"/>
      <c r="D873" s="189"/>
      <c r="E873" s="189"/>
      <c r="F873" s="189"/>
      <c r="G873" s="189"/>
      <c r="H873" s="189"/>
      <c r="I873" s="189"/>
      <c r="J873" s="189"/>
      <c r="K873" s="189"/>
      <c r="L873" s="189"/>
      <c r="M873" s="189"/>
      <c r="N873" s="189"/>
      <c r="O873" s="189"/>
      <c r="P873" s="189"/>
      <c r="Q873" s="189"/>
      <c r="R873" s="189"/>
      <c r="S873" s="189"/>
      <c r="T873" s="189"/>
      <c r="U873" s="189"/>
      <c r="V873" s="189"/>
      <c r="W873" s="189"/>
      <c r="X873" s="189"/>
      <c r="Y873" s="189"/>
      <c r="Z873" s="189"/>
      <c r="AA873" s="189"/>
      <c r="AB873" s="189"/>
    </row>
    <row r="874" spans="1:28" ht="14.25" customHeight="1">
      <c r="A874" s="189"/>
      <c r="B874" s="189"/>
      <c r="C874" s="189"/>
      <c r="D874" s="189"/>
      <c r="E874" s="189"/>
      <c r="F874" s="189"/>
      <c r="G874" s="189"/>
      <c r="H874" s="189"/>
      <c r="I874" s="189"/>
      <c r="J874" s="189"/>
      <c r="K874" s="189"/>
      <c r="L874" s="189"/>
      <c r="M874" s="189"/>
      <c r="N874" s="189"/>
      <c r="O874" s="189"/>
      <c r="P874" s="189"/>
      <c r="Q874" s="189"/>
      <c r="R874" s="189"/>
      <c r="S874" s="189"/>
      <c r="T874" s="189"/>
      <c r="U874" s="189"/>
      <c r="V874" s="189"/>
      <c r="W874" s="189"/>
      <c r="X874" s="189"/>
      <c r="Y874" s="189"/>
      <c r="Z874" s="189"/>
      <c r="AA874" s="189"/>
      <c r="AB874" s="189"/>
    </row>
    <row r="875" spans="1:28" ht="14.25" customHeight="1">
      <c r="A875" s="189"/>
      <c r="B875" s="189"/>
      <c r="C875" s="189"/>
      <c r="D875" s="189"/>
      <c r="E875" s="189"/>
      <c r="F875" s="189"/>
      <c r="G875" s="189"/>
      <c r="H875" s="189"/>
      <c r="I875" s="189"/>
      <c r="J875" s="189"/>
      <c r="K875" s="189"/>
      <c r="L875" s="189"/>
      <c r="M875" s="189"/>
      <c r="N875" s="189"/>
      <c r="O875" s="189"/>
      <c r="P875" s="189"/>
      <c r="Q875" s="189"/>
      <c r="R875" s="189"/>
      <c r="S875" s="189"/>
      <c r="T875" s="189"/>
      <c r="U875" s="189"/>
      <c r="V875" s="189"/>
      <c r="W875" s="189"/>
      <c r="X875" s="189"/>
      <c r="Y875" s="189"/>
      <c r="Z875" s="189"/>
      <c r="AA875" s="189"/>
      <c r="AB875" s="189"/>
    </row>
    <row r="876" spans="1:28" ht="14.25" customHeight="1">
      <c r="A876" s="189"/>
      <c r="B876" s="189"/>
      <c r="C876" s="189"/>
      <c r="D876" s="189"/>
      <c r="E876" s="189"/>
      <c r="F876" s="189"/>
      <c r="G876" s="189"/>
      <c r="H876" s="189"/>
      <c r="I876" s="189"/>
      <c r="J876" s="189"/>
      <c r="K876" s="189"/>
      <c r="L876" s="189"/>
      <c r="M876" s="189"/>
      <c r="N876" s="189"/>
      <c r="O876" s="189"/>
      <c r="P876" s="189"/>
      <c r="Q876" s="189"/>
      <c r="R876" s="189"/>
      <c r="S876" s="189"/>
      <c r="T876" s="189"/>
      <c r="U876" s="189"/>
      <c r="V876" s="189"/>
      <c r="W876" s="189"/>
      <c r="X876" s="189"/>
      <c r="Y876" s="189"/>
      <c r="Z876" s="189"/>
      <c r="AA876" s="189"/>
      <c r="AB876" s="189"/>
    </row>
    <row r="877" spans="1:28" ht="14.25" customHeight="1">
      <c r="A877" s="189"/>
      <c r="B877" s="189"/>
      <c r="C877" s="189"/>
      <c r="D877" s="189"/>
      <c r="E877" s="189"/>
      <c r="F877" s="189"/>
      <c r="G877" s="189"/>
      <c r="H877" s="189"/>
      <c r="I877" s="189"/>
      <c r="J877" s="189"/>
      <c r="K877" s="189"/>
      <c r="L877" s="189"/>
      <c r="M877" s="189"/>
      <c r="N877" s="189"/>
      <c r="O877" s="189"/>
      <c r="P877" s="189"/>
      <c r="Q877" s="189"/>
      <c r="R877" s="189"/>
      <c r="S877" s="189"/>
      <c r="T877" s="189"/>
      <c r="U877" s="189"/>
      <c r="V877" s="189"/>
      <c r="W877" s="189"/>
      <c r="X877" s="189"/>
      <c r="Y877" s="189"/>
      <c r="Z877" s="189"/>
      <c r="AA877" s="189"/>
      <c r="AB877" s="189"/>
    </row>
    <row r="878" spans="1:28" ht="14.25" customHeight="1">
      <c r="A878" s="189"/>
      <c r="B878" s="189"/>
      <c r="C878" s="189"/>
      <c r="D878" s="189"/>
      <c r="E878" s="189"/>
      <c r="F878" s="189"/>
      <c r="G878" s="189"/>
      <c r="H878" s="189"/>
      <c r="I878" s="189"/>
      <c r="J878" s="189"/>
      <c r="K878" s="189"/>
      <c r="L878" s="189"/>
      <c r="M878" s="189"/>
      <c r="N878" s="189"/>
      <c r="O878" s="189"/>
      <c r="P878" s="189"/>
      <c r="Q878" s="189"/>
      <c r="R878" s="189"/>
      <c r="S878" s="189"/>
      <c r="T878" s="189"/>
      <c r="U878" s="189"/>
      <c r="V878" s="189"/>
      <c r="W878" s="189"/>
      <c r="X878" s="189"/>
      <c r="Y878" s="189"/>
      <c r="Z878" s="189"/>
      <c r="AA878" s="189"/>
      <c r="AB878" s="189"/>
    </row>
    <row r="879" spans="1:28" ht="14.25" customHeight="1">
      <c r="A879" s="189"/>
      <c r="B879" s="189"/>
      <c r="C879" s="189"/>
      <c r="D879" s="189"/>
      <c r="E879" s="189"/>
      <c r="F879" s="189"/>
      <c r="G879" s="189"/>
      <c r="H879" s="189"/>
      <c r="I879" s="189"/>
      <c r="J879" s="189"/>
      <c r="K879" s="189"/>
      <c r="L879" s="189"/>
      <c r="M879" s="189"/>
      <c r="N879" s="189"/>
      <c r="O879" s="189"/>
      <c r="P879" s="189"/>
      <c r="Q879" s="189"/>
      <c r="R879" s="189"/>
      <c r="S879" s="189"/>
      <c r="T879" s="189"/>
      <c r="U879" s="189"/>
      <c r="V879" s="189"/>
      <c r="W879" s="189"/>
      <c r="X879" s="189"/>
      <c r="Y879" s="189"/>
      <c r="Z879" s="189"/>
      <c r="AA879" s="189"/>
      <c r="AB879" s="189"/>
    </row>
    <row r="880" spans="1:28" ht="14.25" customHeight="1">
      <c r="A880" s="189"/>
      <c r="B880" s="189"/>
      <c r="C880" s="189"/>
      <c r="D880" s="189"/>
      <c r="E880" s="189"/>
      <c r="F880" s="189"/>
      <c r="G880" s="189"/>
      <c r="H880" s="189"/>
      <c r="I880" s="189"/>
      <c r="J880" s="189"/>
      <c r="K880" s="189"/>
      <c r="L880" s="189"/>
      <c r="M880" s="189"/>
      <c r="N880" s="189"/>
      <c r="O880" s="189"/>
      <c r="P880" s="189"/>
      <c r="Q880" s="189"/>
      <c r="R880" s="189"/>
      <c r="S880" s="189"/>
      <c r="T880" s="189"/>
      <c r="U880" s="189"/>
      <c r="V880" s="189"/>
      <c r="W880" s="189"/>
      <c r="X880" s="189"/>
      <c r="Y880" s="189"/>
      <c r="Z880" s="189"/>
      <c r="AA880" s="189"/>
      <c r="AB880" s="189"/>
    </row>
    <row r="881" spans="1:28" ht="14.25" customHeight="1">
      <c r="A881" s="189"/>
      <c r="B881" s="189"/>
      <c r="C881" s="189"/>
      <c r="D881" s="189"/>
      <c r="E881" s="189"/>
      <c r="F881" s="189"/>
      <c r="G881" s="189"/>
      <c r="H881" s="189"/>
      <c r="I881" s="189"/>
      <c r="J881" s="189"/>
      <c r="K881" s="189"/>
      <c r="L881" s="189"/>
      <c r="M881" s="189"/>
      <c r="N881" s="189"/>
      <c r="O881" s="189"/>
      <c r="P881" s="189"/>
      <c r="Q881" s="189"/>
      <c r="R881" s="189"/>
      <c r="S881" s="189"/>
      <c r="T881" s="189"/>
      <c r="U881" s="189"/>
      <c r="V881" s="189"/>
      <c r="W881" s="189"/>
      <c r="X881" s="189"/>
      <c r="Y881" s="189"/>
      <c r="Z881" s="189"/>
      <c r="AA881" s="189"/>
      <c r="AB881" s="189"/>
    </row>
    <row r="882" spans="1:28" ht="14.25" customHeight="1">
      <c r="A882" s="189"/>
      <c r="B882" s="189"/>
      <c r="C882" s="189"/>
      <c r="D882" s="189"/>
      <c r="E882" s="189"/>
      <c r="F882" s="189"/>
      <c r="G882" s="189"/>
      <c r="H882" s="189"/>
      <c r="I882" s="189"/>
      <c r="J882" s="189"/>
      <c r="K882" s="189"/>
      <c r="L882" s="189"/>
      <c r="M882" s="189"/>
      <c r="N882" s="189"/>
      <c r="O882" s="189"/>
      <c r="P882" s="189"/>
      <c r="Q882" s="189"/>
      <c r="R882" s="189"/>
      <c r="S882" s="189"/>
      <c r="T882" s="189"/>
      <c r="U882" s="189"/>
      <c r="V882" s="189"/>
      <c r="W882" s="189"/>
      <c r="X882" s="189"/>
      <c r="Y882" s="189"/>
      <c r="Z882" s="189"/>
      <c r="AA882" s="189"/>
      <c r="AB882" s="189"/>
    </row>
    <row r="883" spans="1:28" ht="14.25" customHeight="1">
      <c r="A883" s="189"/>
      <c r="B883" s="189"/>
      <c r="C883" s="189"/>
      <c r="D883" s="189"/>
      <c r="E883" s="189"/>
      <c r="F883" s="189"/>
      <c r="G883" s="189"/>
      <c r="H883" s="189"/>
      <c r="I883" s="189"/>
      <c r="J883" s="189"/>
      <c r="K883" s="189"/>
      <c r="L883" s="189"/>
      <c r="M883" s="189"/>
      <c r="N883" s="189"/>
      <c r="O883" s="189"/>
      <c r="P883" s="189"/>
      <c r="Q883" s="189"/>
      <c r="R883" s="189"/>
      <c r="S883" s="189"/>
      <c r="T883" s="189"/>
      <c r="U883" s="189"/>
      <c r="V883" s="189"/>
      <c r="W883" s="189"/>
      <c r="X883" s="189"/>
      <c r="Y883" s="189"/>
      <c r="Z883" s="189"/>
      <c r="AA883" s="189"/>
      <c r="AB883" s="189"/>
    </row>
    <row r="884" spans="1:28" ht="14.25" customHeight="1">
      <c r="A884" s="189"/>
      <c r="B884" s="189"/>
      <c r="C884" s="189"/>
      <c r="D884" s="189"/>
      <c r="E884" s="189"/>
      <c r="F884" s="189"/>
      <c r="G884" s="189"/>
      <c r="H884" s="189"/>
      <c r="I884" s="189"/>
      <c r="J884" s="189"/>
      <c r="K884" s="189"/>
      <c r="L884" s="189"/>
      <c r="M884" s="189"/>
      <c r="N884" s="189"/>
      <c r="O884" s="189"/>
      <c r="P884" s="189"/>
      <c r="Q884" s="189"/>
      <c r="R884" s="189"/>
      <c r="S884" s="189"/>
      <c r="T884" s="189"/>
      <c r="U884" s="189"/>
      <c r="V884" s="189"/>
      <c r="W884" s="189"/>
      <c r="X884" s="189"/>
      <c r="Y884" s="189"/>
      <c r="Z884" s="189"/>
      <c r="AA884" s="189"/>
      <c r="AB884" s="189"/>
    </row>
    <row r="885" spans="1:28" ht="14.25" customHeight="1">
      <c r="A885" s="189"/>
      <c r="B885" s="189"/>
      <c r="C885" s="189"/>
      <c r="D885" s="189"/>
      <c r="E885" s="189"/>
      <c r="F885" s="189"/>
      <c r="G885" s="189"/>
      <c r="H885" s="189"/>
      <c r="I885" s="189"/>
      <c r="J885" s="189"/>
      <c r="K885" s="189"/>
      <c r="L885" s="189"/>
      <c r="M885" s="189"/>
      <c r="N885" s="189"/>
      <c r="O885" s="189"/>
      <c r="P885" s="189"/>
      <c r="Q885" s="189"/>
      <c r="R885" s="189"/>
      <c r="S885" s="189"/>
      <c r="T885" s="189"/>
      <c r="U885" s="189"/>
      <c r="V885" s="189"/>
      <c r="W885" s="189"/>
      <c r="X885" s="189"/>
      <c r="Y885" s="189"/>
      <c r="Z885" s="189"/>
      <c r="AA885" s="189"/>
      <c r="AB885" s="189"/>
    </row>
    <row r="886" spans="1:28" ht="14.25" customHeight="1">
      <c r="A886" s="189"/>
      <c r="B886" s="189"/>
      <c r="C886" s="189"/>
      <c r="D886" s="189"/>
      <c r="E886" s="189"/>
      <c r="F886" s="189"/>
      <c r="G886" s="189"/>
      <c r="H886" s="189"/>
      <c r="I886" s="189"/>
      <c r="J886" s="189"/>
      <c r="K886" s="189"/>
      <c r="L886" s="189"/>
      <c r="M886" s="189"/>
      <c r="N886" s="189"/>
      <c r="O886" s="189"/>
      <c r="P886" s="189"/>
      <c r="Q886" s="189"/>
      <c r="R886" s="189"/>
      <c r="S886" s="189"/>
      <c r="T886" s="189"/>
      <c r="U886" s="189"/>
      <c r="V886" s="189"/>
      <c r="W886" s="189"/>
      <c r="X886" s="189"/>
      <c r="Y886" s="189"/>
      <c r="Z886" s="189"/>
      <c r="AA886" s="189"/>
      <c r="AB886" s="189"/>
    </row>
    <row r="887" spans="1:28" ht="14.25" customHeight="1">
      <c r="A887" s="189"/>
      <c r="B887" s="189"/>
      <c r="C887" s="189"/>
      <c r="D887" s="189"/>
      <c r="E887" s="189"/>
      <c r="F887" s="189"/>
      <c r="G887" s="189"/>
      <c r="H887" s="189"/>
      <c r="I887" s="189"/>
      <c r="J887" s="189"/>
      <c r="K887" s="189"/>
      <c r="L887" s="189"/>
      <c r="M887" s="189"/>
      <c r="N887" s="189"/>
      <c r="O887" s="189"/>
      <c r="P887" s="189"/>
      <c r="Q887" s="189"/>
      <c r="R887" s="189"/>
      <c r="S887" s="189"/>
      <c r="T887" s="189"/>
      <c r="U887" s="189"/>
      <c r="V887" s="189"/>
      <c r="W887" s="189"/>
      <c r="X887" s="189"/>
      <c r="Y887" s="189"/>
      <c r="Z887" s="189"/>
      <c r="AA887" s="189"/>
      <c r="AB887" s="189"/>
    </row>
    <row r="888" spans="1:28" ht="14.25" customHeight="1">
      <c r="A888" s="189"/>
      <c r="B888" s="189"/>
      <c r="C888" s="189"/>
      <c r="D888" s="189"/>
      <c r="E888" s="189"/>
      <c r="F888" s="189"/>
      <c r="G888" s="189"/>
      <c r="H888" s="189"/>
      <c r="I888" s="189"/>
      <c r="J888" s="189"/>
      <c r="K888" s="189"/>
      <c r="L888" s="189"/>
      <c r="M888" s="189"/>
      <c r="N888" s="189"/>
      <c r="O888" s="189"/>
      <c r="P888" s="189"/>
      <c r="Q888" s="189"/>
      <c r="R888" s="189"/>
      <c r="S888" s="189"/>
      <c r="T888" s="189"/>
      <c r="U888" s="189"/>
      <c r="V888" s="189"/>
      <c r="W888" s="189"/>
      <c r="X888" s="189"/>
      <c r="Y888" s="189"/>
      <c r="Z888" s="189"/>
      <c r="AA888" s="189"/>
      <c r="AB888" s="189"/>
    </row>
    <row r="889" spans="1:28" ht="14.25" customHeight="1">
      <c r="A889" s="189"/>
      <c r="B889" s="189"/>
      <c r="C889" s="189"/>
      <c r="D889" s="189"/>
      <c r="E889" s="189"/>
      <c r="F889" s="189"/>
      <c r="G889" s="189"/>
      <c r="H889" s="189"/>
      <c r="I889" s="189"/>
      <c r="J889" s="189"/>
      <c r="K889" s="189"/>
      <c r="L889" s="189"/>
      <c r="M889" s="189"/>
      <c r="N889" s="189"/>
      <c r="O889" s="189"/>
      <c r="P889" s="189"/>
      <c r="Q889" s="189"/>
      <c r="R889" s="189"/>
      <c r="S889" s="189"/>
      <c r="T889" s="189"/>
      <c r="U889" s="189"/>
      <c r="V889" s="189"/>
      <c r="W889" s="189"/>
      <c r="X889" s="189"/>
      <c r="Y889" s="189"/>
      <c r="Z889" s="189"/>
      <c r="AA889" s="189"/>
      <c r="AB889" s="189"/>
    </row>
    <row r="890" spans="1:28" ht="14.25" customHeight="1">
      <c r="A890" s="189"/>
      <c r="B890" s="189"/>
      <c r="C890" s="189"/>
      <c r="D890" s="189"/>
      <c r="E890" s="189"/>
      <c r="F890" s="189"/>
      <c r="G890" s="189"/>
      <c r="H890" s="189"/>
      <c r="I890" s="189"/>
      <c r="J890" s="189"/>
      <c r="K890" s="189"/>
      <c r="L890" s="189"/>
      <c r="M890" s="189"/>
      <c r="N890" s="189"/>
      <c r="O890" s="189"/>
      <c r="P890" s="189"/>
      <c r="Q890" s="189"/>
      <c r="R890" s="189"/>
      <c r="S890" s="189"/>
      <c r="T890" s="189"/>
      <c r="U890" s="189"/>
      <c r="V890" s="189"/>
      <c r="W890" s="189"/>
      <c r="X890" s="189"/>
      <c r="Y890" s="189"/>
      <c r="Z890" s="189"/>
      <c r="AA890" s="189"/>
      <c r="AB890" s="189"/>
    </row>
    <row r="891" spans="1:28" ht="14.25" customHeight="1">
      <c r="A891" s="189"/>
      <c r="B891" s="189"/>
      <c r="C891" s="189"/>
      <c r="D891" s="189"/>
      <c r="E891" s="189"/>
      <c r="F891" s="189"/>
      <c r="G891" s="189"/>
      <c r="H891" s="189"/>
      <c r="I891" s="189"/>
      <c r="J891" s="189"/>
      <c r="K891" s="189"/>
      <c r="L891" s="189"/>
      <c r="M891" s="189"/>
      <c r="N891" s="189"/>
      <c r="O891" s="189"/>
      <c r="P891" s="189"/>
      <c r="Q891" s="189"/>
      <c r="R891" s="189"/>
      <c r="S891" s="189"/>
      <c r="T891" s="189"/>
      <c r="U891" s="189"/>
      <c r="V891" s="189"/>
      <c r="W891" s="189"/>
      <c r="X891" s="189"/>
      <c r="Y891" s="189"/>
      <c r="Z891" s="189"/>
      <c r="AA891" s="189"/>
      <c r="AB891" s="189"/>
    </row>
    <row r="892" spans="1:28" ht="14.25" customHeight="1">
      <c r="A892" s="189"/>
      <c r="B892" s="189"/>
      <c r="C892" s="189"/>
      <c r="D892" s="189"/>
      <c r="E892" s="189"/>
      <c r="F892" s="189"/>
      <c r="G892" s="189"/>
      <c r="H892" s="189"/>
      <c r="I892" s="189"/>
      <c r="J892" s="189"/>
      <c r="K892" s="189"/>
      <c r="L892" s="189"/>
      <c r="M892" s="189"/>
      <c r="N892" s="189"/>
      <c r="O892" s="189"/>
      <c r="P892" s="189"/>
      <c r="Q892" s="189"/>
      <c r="R892" s="189"/>
      <c r="S892" s="189"/>
      <c r="T892" s="189"/>
      <c r="U892" s="189"/>
      <c r="V892" s="189"/>
      <c r="W892" s="189"/>
      <c r="X892" s="189"/>
      <c r="Y892" s="189"/>
      <c r="Z892" s="189"/>
      <c r="AA892" s="189"/>
      <c r="AB892" s="189"/>
    </row>
    <row r="893" spans="1:28" ht="14.25" customHeight="1">
      <c r="A893" s="189"/>
      <c r="B893" s="189"/>
      <c r="C893" s="189"/>
      <c r="D893" s="189"/>
      <c r="E893" s="189"/>
      <c r="F893" s="189"/>
      <c r="G893" s="189"/>
      <c r="H893" s="189"/>
      <c r="I893" s="189"/>
      <c r="J893" s="189"/>
      <c r="K893" s="189"/>
      <c r="L893" s="189"/>
      <c r="M893" s="189"/>
      <c r="N893" s="189"/>
      <c r="O893" s="189"/>
      <c r="P893" s="189"/>
      <c r="Q893" s="189"/>
      <c r="R893" s="189"/>
      <c r="S893" s="189"/>
      <c r="T893" s="189"/>
      <c r="U893" s="189"/>
      <c r="V893" s="189"/>
      <c r="W893" s="189"/>
      <c r="X893" s="189"/>
      <c r="Y893" s="189"/>
      <c r="Z893" s="189"/>
      <c r="AA893" s="189"/>
      <c r="AB893" s="189"/>
    </row>
    <row r="894" spans="1:28" ht="14.25" customHeight="1">
      <c r="A894" s="189"/>
      <c r="B894" s="189"/>
      <c r="C894" s="189"/>
      <c r="D894" s="189"/>
      <c r="E894" s="189"/>
      <c r="F894" s="189"/>
      <c r="G894" s="189"/>
      <c r="H894" s="189"/>
      <c r="I894" s="189"/>
      <c r="J894" s="189"/>
      <c r="K894" s="189"/>
      <c r="L894" s="189"/>
      <c r="M894" s="189"/>
      <c r="N894" s="189"/>
      <c r="O894" s="189"/>
      <c r="P894" s="189"/>
      <c r="Q894" s="189"/>
      <c r="R894" s="189"/>
      <c r="S894" s="189"/>
      <c r="T894" s="189"/>
      <c r="U894" s="189"/>
      <c r="V894" s="189"/>
      <c r="W894" s="189"/>
      <c r="X894" s="189"/>
      <c r="Y894" s="189"/>
      <c r="Z894" s="189"/>
      <c r="AA894" s="189"/>
      <c r="AB894" s="189"/>
    </row>
    <row r="895" spans="1:28" ht="14.25" customHeight="1">
      <c r="A895" s="189"/>
      <c r="B895" s="189"/>
      <c r="C895" s="189"/>
      <c r="D895" s="189"/>
      <c r="E895" s="189"/>
      <c r="F895" s="189"/>
      <c r="G895" s="189"/>
      <c r="H895" s="189"/>
      <c r="I895" s="189"/>
      <c r="J895" s="189"/>
      <c r="K895" s="189"/>
      <c r="L895" s="189"/>
      <c r="M895" s="189"/>
      <c r="N895" s="189"/>
      <c r="O895" s="189"/>
      <c r="P895" s="189"/>
      <c r="Q895" s="189"/>
      <c r="R895" s="189"/>
      <c r="S895" s="189"/>
      <c r="T895" s="189"/>
      <c r="U895" s="189"/>
      <c r="V895" s="189"/>
      <c r="W895" s="189"/>
      <c r="X895" s="189"/>
      <c r="Y895" s="189"/>
      <c r="Z895" s="189"/>
      <c r="AA895" s="189"/>
      <c r="AB895" s="189"/>
    </row>
    <row r="896" spans="1:28" ht="14.25" customHeight="1">
      <c r="A896" s="189"/>
      <c r="B896" s="189"/>
      <c r="C896" s="189"/>
      <c r="D896" s="189"/>
      <c r="E896" s="189"/>
      <c r="F896" s="189"/>
      <c r="G896" s="189"/>
      <c r="H896" s="189"/>
      <c r="I896" s="189"/>
      <c r="J896" s="189"/>
      <c r="K896" s="189"/>
      <c r="L896" s="189"/>
      <c r="M896" s="189"/>
      <c r="N896" s="189"/>
      <c r="O896" s="189"/>
      <c r="P896" s="189"/>
      <c r="Q896" s="189"/>
      <c r="R896" s="189"/>
      <c r="S896" s="189"/>
      <c r="T896" s="189"/>
      <c r="U896" s="189"/>
      <c r="V896" s="189"/>
      <c r="W896" s="189"/>
      <c r="X896" s="189"/>
      <c r="Y896" s="189"/>
      <c r="Z896" s="189"/>
      <c r="AA896" s="189"/>
      <c r="AB896" s="189"/>
    </row>
    <row r="897" spans="1:28" ht="14.25" customHeight="1">
      <c r="A897" s="189"/>
      <c r="B897" s="189"/>
      <c r="C897" s="189"/>
      <c r="D897" s="189"/>
      <c r="E897" s="189"/>
      <c r="F897" s="189"/>
      <c r="G897" s="189"/>
      <c r="H897" s="189"/>
      <c r="I897" s="189"/>
      <c r="J897" s="189"/>
      <c r="K897" s="189"/>
      <c r="L897" s="189"/>
      <c r="M897" s="189"/>
      <c r="N897" s="189"/>
      <c r="O897" s="189"/>
      <c r="P897" s="189"/>
      <c r="Q897" s="189"/>
      <c r="R897" s="189"/>
      <c r="S897" s="189"/>
      <c r="T897" s="189"/>
      <c r="U897" s="189"/>
      <c r="V897" s="189"/>
      <c r="W897" s="189"/>
      <c r="X897" s="189"/>
      <c r="Y897" s="189"/>
      <c r="Z897" s="189"/>
      <c r="AA897" s="189"/>
      <c r="AB897" s="189"/>
    </row>
    <row r="898" spans="1:28" ht="14.25" customHeight="1">
      <c r="A898" s="189"/>
      <c r="B898" s="189"/>
      <c r="C898" s="189"/>
      <c r="D898" s="189"/>
      <c r="E898" s="189"/>
      <c r="F898" s="189"/>
      <c r="G898" s="189"/>
      <c r="H898" s="189"/>
      <c r="I898" s="189"/>
      <c r="J898" s="189"/>
      <c r="K898" s="189"/>
      <c r="L898" s="189"/>
      <c r="M898" s="189"/>
      <c r="N898" s="189"/>
      <c r="O898" s="189"/>
      <c r="P898" s="189"/>
      <c r="Q898" s="189"/>
      <c r="R898" s="189"/>
      <c r="S898" s="189"/>
      <c r="T898" s="189"/>
      <c r="U898" s="189"/>
      <c r="V898" s="189"/>
      <c r="W898" s="189"/>
      <c r="X898" s="189"/>
      <c r="Y898" s="189"/>
      <c r="Z898" s="189"/>
      <c r="AA898" s="189"/>
      <c r="AB898" s="189"/>
    </row>
    <row r="899" spans="1:28" ht="14.25" customHeight="1">
      <c r="A899" s="189"/>
      <c r="B899" s="189"/>
      <c r="C899" s="189"/>
      <c r="D899" s="189"/>
      <c r="E899" s="189"/>
      <c r="F899" s="189"/>
      <c r="G899" s="189"/>
      <c r="H899" s="189"/>
      <c r="I899" s="189"/>
      <c r="J899" s="189"/>
      <c r="K899" s="189"/>
      <c r="L899" s="189"/>
      <c r="M899" s="189"/>
      <c r="N899" s="189"/>
      <c r="O899" s="189"/>
      <c r="P899" s="189"/>
      <c r="Q899" s="189"/>
      <c r="R899" s="189"/>
      <c r="S899" s="189"/>
      <c r="T899" s="189"/>
      <c r="U899" s="189"/>
      <c r="V899" s="189"/>
      <c r="W899" s="189"/>
      <c r="X899" s="189"/>
      <c r="Y899" s="189"/>
      <c r="Z899" s="189"/>
      <c r="AA899" s="189"/>
      <c r="AB899" s="189"/>
    </row>
    <row r="900" spans="1:28" ht="14.25" customHeight="1">
      <c r="A900" s="189"/>
      <c r="B900" s="189"/>
      <c r="C900" s="189"/>
      <c r="D900" s="189"/>
      <c r="E900" s="189"/>
      <c r="F900" s="189"/>
      <c r="G900" s="189"/>
      <c r="H900" s="189"/>
      <c r="I900" s="189"/>
      <c r="J900" s="189"/>
      <c r="K900" s="189"/>
      <c r="L900" s="189"/>
      <c r="M900" s="189"/>
      <c r="N900" s="189"/>
      <c r="O900" s="189"/>
      <c r="P900" s="189"/>
      <c r="Q900" s="189"/>
      <c r="R900" s="189"/>
      <c r="S900" s="189"/>
      <c r="T900" s="189"/>
      <c r="U900" s="189"/>
      <c r="V900" s="189"/>
      <c r="W900" s="189"/>
      <c r="X900" s="189"/>
      <c r="Y900" s="189"/>
      <c r="Z900" s="189"/>
      <c r="AA900" s="189"/>
      <c r="AB900" s="189"/>
    </row>
    <row r="901" spans="1:28" ht="14.25" customHeight="1">
      <c r="A901" s="189"/>
      <c r="B901" s="189"/>
      <c r="C901" s="189"/>
      <c r="D901" s="189"/>
      <c r="E901" s="189"/>
      <c r="F901" s="189"/>
      <c r="G901" s="189"/>
      <c r="H901" s="189"/>
      <c r="I901" s="189"/>
      <c r="J901" s="189"/>
      <c r="K901" s="189"/>
      <c r="L901" s="189"/>
      <c r="M901" s="189"/>
      <c r="N901" s="189"/>
      <c r="O901" s="189"/>
      <c r="P901" s="189"/>
      <c r="Q901" s="189"/>
      <c r="R901" s="189"/>
      <c r="S901" s="189"/>
      <c r="T901" s="189"/>
      <c r="U901" s="189"/>
      <c r="V901" s="189"/>
      <c r="W901" s="189"/>
      <c r="X901" s="189"/>
      <c r="Y901" s="189"/>
      <c r="Z901" s="189"/>
      <c r="AA901" s="189"/>
      <c r="AB901" s="189"/>
    </row>
    <row r="902" spans="1:28" ht="14.25" customHeight="1">
      <c r="A902" s="189"/>
      <c r="B902" s="189"/>
      <c r="C902" s="189"/>
      <c r="D902" s="189"/>
      <c r="E902" s="189"/>
      <c r="F902" s="189"/>
      <c r="G902" s="189"/>
      <c r="H902" s="189"/>
      <c r="I902" s="189"/>
      <c r="J902" s="189"/>
      <c r="K902" s="189"/>
      <c r="L902" s="189"/>
      <c r="M902" s="189"/>
      <c r="N902" s="189"/>
      <c r="O902" s="189"/>
      <c r="P902" s="189"/>
      <c r="Q902" s="189"/>
      <c r="R902" s="189"/>
      <c r="S902" s="189"/>
      <c r="T902" s="189"/>
      <c r="U902" s="189"/>
      <c r="V902" s="189"/>
      <c r="W902" s="189"/>
      <c r="X902" s="189"/>
      <c r="Y902" s="189"/>
      <c r="Z902" s="189"/>
      <c r="AA902" s="189"/>
      <c r="AB902" s="189"/>
    </row>
    <row r="903" spans="1:28" ht="14.25" customHeight="1">
      <c r="A903" s="189"/>
      <c r="B903" s="189"/>
      <c r="C903" s="189"/>
      <c r="D903" s="189"/>
      <c r="E903" s="189"/>
      <c r="F903" s="189"/>
      <c r="G903" s="189"/>
      <c r="H903" s="189"/>
      <c r="I903" s="189"/>
      <c r="J903" s="189"/>
      <c r="K903" s="189"/>
      <c r="L903" s="189"/>
      <c r="M903" s="189"/>
      <c r="N903" s="189"/>
      <c r="O903" s="189"/>
      <c r="P903" s="189"/>
      <c r="Q903" s="189"/>
      <c r="R903" s="189"/>
      <c r="S903" s="189"/>
      <c r="T903" s="189"/>
      <c r="U903" s="189"/>
      <c r="V903" s="189"/>
      <c r="W903" s="189"/>
      <c r="X903" s="189"/>
      <c r="Y903" s="189"/>
      <c r="Z903" s="189"/>
      <c r="AA903" s="189"/>
      <c r="AB903" s="189"/>
    </row>
    <row r="904" spans="1:28" ht="14.25" customHeight="1">
      <c r="A904" s="189"/>
      <c r="B904" s="189"/>
      <c r="C904" s="189"/>
      <c r="D904" s="189"/>
      <c r="E904" s="189"/>
      <c r="F904" s="189"/>
      <c r="G904" s="189"/>
      <c r="H904" s="189"/>
      <c r="I904" s="189"/>
      <c r="J904" s="189"/>
      <c r="K904" s="189"/>
      <c r="L904" s="189"/>
      <c r="M904" s="189"/>
      <c r="N904" s="189"/>
      <c r="O904" s="189"/>
      <c r="P904" s="189"/>
      <c r="Q904" s="189"/>
      <c r="R904" s="189"/>
      <c r="S904" s="189"/>
      <c r="T904" s="189"/>
      <c r="U904" s="189"/>
      <c r="V904" s="189"/>
      <c r="W904" s="189"/>
      <c r="X904" s="189"/>
      <c r="Y904" s="189"/>
      <c r="Z904" s="189"/>
      <c r="AA904" s="189"/>
      <c r="AB904" s="189"/>
    </row>
    <row r="905" spans="1:28" ht="14.25" customHeight="1">
      <c r="A905" s="189"/>
      <c r="B905" s="189"/>
      <c r="C905" s="189"/>
      <c r="D905" s="189"/>
      <c r="E905" s="189"/>
      <c r="F905" s="189"/>
      <c r="G905" s="189"/>
      <c r="H905" s="189"/>
      <c r="I905" s="189"/>
      <c r="J905" s="189"/>
      <c r="K905" s="189"/>
      <c r="L905" s="189"/>
      <c r="M905" s="189"/>
      <c r="N905" s="189"/>
      <c r="O905" s="189"/>
      <c r="P905" s="189"/>
      <c r="Q905" s="189"/>
      <c r="R905" s="189"/>
      <c r="S905" s="189"/>
      <c r="T905" s="189"/>
      <c r="U905" s="189"/>
      <c r="V905" s="189"/>
      <c r="W905" s="189"/>
      <c r="X905" s="189"/>
      <c r="Y905" s="189"/>
      <c r="Z905" s="189"/>
      <c r="AA905" s="189"/>
      <c r="AB905" s="189"/>
    </row>
    <row r="906" spans="1:28" ht="14.25" customHeight="1">
      <c r="A906" s="189"/>
      <c r="B906" s="189"/>
      <c r="C906" s="189"/>
      <c r="D906" s="189"/>
      <c r="E906" s="189"/>
      <c r="F906" s="189"/>
      <c r="G906" s="189"/>
      <c r="H906" s="189"/>
      <c r="I906" s="189"/>
      <c r="J906" s="189"/>
      <c r="K906" s="189"/>
      <c r="L906" s="189"/>
      <c r="M906" s="189"/>
      <c r="N906" s="189"/>
      <c r="O906" s="189"/>
      <c r="P906" s="189"/>
      <c r="Q906" s="189"/>
      <c r="R906" s="189"/>
      <c r="S906" s="189"/>
      <c r="T906" s="189"/>
      <c r="U906" s="189"/>
      <c r="V906" s="189"/>
      <c r="W906" s="189"/>
      <c r="X906" s="189"/>
      <c r="Y906" s="189"/>
      <c r="Z906" s="189"/>
      <c r="AA906" s="189"/>
      <c r="AB906" s="189"/>
    </row>
    <row r="907" spans="1:28" ht="14.25" customHeight="1">
      <c r="A907" s="189"/>
      <c r="B907" s="189"/>
      <c r="C907" s="189"/>
      <c r="D907" s="189"/>
      <c r="E907" s="189"/>
      <c r="F907" s="189"/>
      <c r="G907" s="189"/>
      <c r="H907" s="189"/>
      <c r="I907" s="189"/>
      <c r="J907" s="189"/>
      <c r="K907" s="189"/>
      <c r="L907" s="189"/>
      <c r="M907" s="189"/>
      <c r="N907" s="189"/>
      <c r="O907" s="189"/>
      <c r="P907" s="189"/>
      <c r="Q907" s="189"/>
      <c r="R907" s="189"/>
      <c r="S907" s="189"/>
      <c r="T907" s="189"/>
      <c r="U907" s="189"/>
      <c r="V907" s="189"/>
      <c r="W907" s="189"/>
      <c r="X907" s="189"/>
      <c r="Y907" s="189"/>
      <c r="Z907" s="189"/>
      <c r="AA907" s="189"/>
      <c r="AB907" s="189"/>
    </row>
    <row r="908" spans="1:28" ht="14.25" customHeight="1">
      <c r="A908" s="189"/>
      <c r="B908" s="189"/>
      <c r="C908" s="189"/>
      <c r="D908" s="189"/>
      <c r="E908" s="189"/>
      <c r="F908" s="189"/>
      <c r="G908" s="189"/>
      <c r="H908" s="189"/>
      <c r="I908" s="189"/>
      <c r="J908" s="189"/>
      <c r="K908" s="189"/>
      <c r="L908" s="189"/>
      <c r="M908" s="189"/>
      <c r="N908" s="189"/>
      <c r="O908" s="189"/>
      <c r="P908" s="189"/>
      <c r="Q908" s="189"/>
      <c r="R908" s="189"/>
      <c r="S908" s="189"/>
      <c r="T908" s="189"/>
      <c r="U908" s="189"/>
      <c r="V908" s="189"/>
      <c r="W908" s="189"/>
      <c r="X908" s="189"/>
      <c r="Y908" s="189"/>
      <c r="Z908" s="189"/>
      <c r="AA908" s="189"/>
      <c r="AB908" s="189"/>
    </row>
    <row r="909" spans="1:28" ht="14.25" customHeight="1">
      <c r="A909" s="189"/>
      <c r="B909" s="189"/>
      <c r="C909" s="189"/>
      <c r="D909" s="189"/>
      <c r="E909" s="189"/>
      <c r="F909" s="189"/>
      <c r="G909" s="189"/>
      <c r="H909" s="189"/>
      <c r="I909" s="189"/>
      <c r="J909" s="189"/>
      <c r="K909" s="189"/>
      <c r="L909" s="189"/>
      <c r="M909" s="189"/>
      <c r="N909" s="189"/>
      <c r="O909" s="189"/>
      <c r="P909" s="189"/>
      <c r="Q909" s="189"/>
      <c r="R909" s="189"/>
      <c r="S909" s="189"/>
      <c r="T909" s="189"/>
      <c r="U909" s="189"/>
      <c r="V909" s="189"/>
      <c r="W909" s="189"/>
      <c r="X909" s="189"/>
      <c r="Y909" s="189"/>
      <c r="Z909" s="189"/>
      <c r="AA909" s="189"/>
      <c r="AB909" s="189"/>
    </row>
    <row r="910" spans="1:28" ht="14.25" customHeight="1">
      <c r="A910" s="189"/>
      <c r="B910" s="189"/>
      <c r="C910" s="189"/>
      <c r="D910" s="189"/>
      <c r="E910" s="189"/>
      <c r="F910" s="189"/>
      <c r="G910" s="189"/>
      <c r="H910" s="189"/>
      <c r="I910" s="189"/>
      <c r="J910" s="189"/>
      <c r="K910" s="189"/>
      <c r="L910" s="189"/>
      <c r="M910" s="189"/>
      <c r="N910" s="189"/>
      <c r="O910" s="189"/>
      <c r="P910" s="189"/>
      <c r="Q910" s="189"/>
      <c r="R910" s="189"/>
      <c r="S910" s="189"/>
      <c r="T910" s="189"/>
      <c r="U910" s="189"/>
      <c r="V910" s="189"/>
      <c r="W910" s="189"/>
      <c r="X910" s="189"/>
      <c r="Y910" s="189"/>
      <c r="Z910" s="189"/>
      <c r="AA910" s="189"/>
      <c r="AB910" s="189"/>
    </row>
    <row r="911" spans="1:28" ht="14.25" customHeight="1">
      <c r="A911" s="189"/>
      <c r="B911" s="189"/>
      <c r="C911" s="189"/>
      <c r="D911" s="189"/>
      <c r="E911" s="189"/>
      <c r="F911" s="189"/>
      <c r="G911" s="189"/>
      <c r="H911" s="189"/>
      <c r="I911" s="189"/>
      <c r="J911" s="189"/>
      <c r="K911" s="189"/>
      <c r="L911" s="189"/>
      <c r="M911" s="189"/>
      <c r="N911" s="189"/>
      <c r="O911" s="189"/>
      <c r="P911" s="189"/>
      <c r="Q911" s="189"/>
      <c r="R911" s="189"/>
      <c r="S911" s="189"/>
      <c r="T911" s="189"/>
      <c r="U911" s="189"/>
      <c r="V911" s="189"/>
      <c r="W911" s="189"/>
      <c r="X911" s="189"/>
      <c r="Y911" s="189"/>
      <c r="Z911" s="189"/>
      <c r="AA911" s="189"/>
      <c r="AB911" s="189"/>
    </row>
    <row r="912" spans="1:28" ht="14.25" customHeight="1">
      <c r="A912" s="189"/>
      <c r="B912" s="189"/>
      <c r="C912" s="189"/>
      <c r="D912" s="189"/>
      <c r="E912" s="189"/>
      <c r="F912" s="189"/>
      <c r="G912" s="189"/>
      <c r="H912" s="189"/>
      <c r="I912" s="189"/>
      <c r="J912" s="189"/>
      <c r="K912" s="189"/>
      <c r="L912" s="189"/>
      <c r="M912" s="189"/>
      <c r="N912" s="189"/>
      <c r="O912" s="189"/>
      <c r="P912" s="189"/>
      <c r="Q912" s="189"/>
      <c r="R912" s="189"/>
      <c r="S912" s="189"/>
      <c r="T912" s="189"/>
      <c r="U912" s="189"/>
      <c r="V912" s="189"/>
      <c r="W912" s="189"/>
      <c r="X912" s="189"/>
      <c r="Y912" s="189"/>
      <c r="Z912" s="189"/>
      <c r="AA912" s="189"/>
      <c r="AB912" s="189"/>
    </row>
    <row r="913" spans="1:28" ht="14.25" customHeight="1">
      <c r="A913" s="189"/>
      <c r="B913" s="189"/>
      <c r="C913" s="189"/>
      <c r="D913" s="189"/>
      <c r="E913" s="189"/>
      <c r="F913" s="189"/>
      <c r="G913" s="189"/>
      <c r="H913" s="189"/>
      <c r="I913" s="189"/>
      <c r="J913" s="189"/>
      <c r="K913" s="189"/>
      <c r="L913" s="189"/>
      <c r="M913" s="189"/>
      <c r="N913" s="189"/>
      <c r="O913" s="189"/>
      <c r="P913" s="189"/>
      <c r="Q913" s="189"/>
      <c r="R913" s="189"/>
      <c r="S913" s="189"/>
      <c r="T913" s="189"/>
      <c r="U913" s="189"/>
      <c r="V913" s="189"/>
      <c r="W913" s="189"/>
      <c r="X913" s="189"/>
      <c r="Y913" s="189"/>
      <c r="Z913" s="189"/>
      <c r="AA913" s="189"/>
      <c r="AB913" s="189"/>
    </row>
    <row r="914" spans="1:28" ht="14.25" customHeight="1">
      <c r="A914" s="189"/>
      <c r="B914" s="189"/>
      <c r="C914" s="189"/>
      <c r="D914" s="189"/>
      <c r="E914" s="189"/>
      <c r="F914" s="189"/>
      <c r="G914" s="189"/>
      <c r="H914" s="189"/>
      <c r="I914" s="189"/>
      <c r="J914" s="189"/>
      <c r="K914" s="189"/>
      <c r="L914" s="189"/>
      <c r="M914" s="189"/>
      <c r="N914" s="189"/>
      <c r="O914" s="189"/>
      <c r="P914" s="189"/>
      <c r="Q914" s="189"/>
      <c r="R914" s="189"/>
      <c r="S914" s="189"/>
      <c r="T914" s="189"/>
      <c r="U914" s="189"/>
      <c r="V914" s="189"/>
      <c r="W914" s="189"/>
      <c r="X914" s="189"/>
      <c r="Y914" s="189"/>
      <c r="Z914" s="189"/>
      <c r="AA914" s="189"/>
      <c r="AB914" s="189"/>
    </row>
    <row r="915" spans="1:28" ht="14.25" customHeight="1">
      <c r="A915" s="189"/>
      <c r="B915" s="189"/>
      <c r="C915" s="189"/>
      <c r="D915" s="189"/>
      <c r="E915" s="189"/>
      <c r="F915" s="189"/>
      <c r="G915" s="189"/>
      <c r="H915" s="189"/>
      <c r="I915" s="189"/>
      <c r="J915" s="189"/>
      <c r="K915" s="189"/>
      <c r="L915" s="189"/>
      <c r="M915" s="189"/>
      <c r="N915" s="189"/>
      <c r="O915" s="189"/>
      <c r="P915" s="189"/>
      <c r="Q915" s="189"/>
      <c r="R915" s="189"/>
      <c r="S915" s="189"/>
      <c r="T915" s="189"/>
      <c r="U915" s="189"/>
      <c r="V915" s="189"/>
      <c r="W915" s="189"/>
      <c r="X915" s="189"/>
      <c r="Y915" s="189"/>
      <c r="Z915" s="189"/>
      <c r="AA915" s="189"/>
      <c r="AB915" s="189"/>
    </row>
    <row r="916" spans="1:28" ht="14.25" customHeight="1">
      <c r="A916" s="189"/>
      <c r="B916" s="189"/>
      <c r="C916" s="189"/>
      <c r="D916" s="189"/>
      <c r="E916" s="189"/>
      <c r="F916" s="189"/>
      <c r="G916" s="189"/>
      <c r="H916" s="189"/>
      <c r="I916" s="189"/>
      <c r="J916" s="189"/>
      <c r="K916" s="189"/>
      <c r="L916" s="189"/>
      <c r="M916" s="189"/>
      <c r="N916" s="189"/>
      <c r="O916" s="189"/>
      <c r="P916" s="189"/>
      <c r="Q916" s="189"/>
      <c r="R916" s="189"/>
      <c r="S916" s="189"/>
      <c r="T916" s="189"/>
      <c r="U916" s="189"/>
      <c r="V916" s="189"/>
      <c r="W916" s="189"/>
      <c r="X916" s="189"/>
      <c r="Y916" s="189"/>
      <c r="Z916" s="189"/>
      <c r="AA916" s="189"/>
      <c r="AB916" s="189"/>
    </row>
    <row r="917" spans="1:28" ht="14.25" customHeight="1">
      <c r="A917" s="189"/>
      <c r="B917" s="189"/>
      <c r="C917" s="189"/>
      <c r="D917" s="189"/>
      <c r="E917" s="189"/>
      <c r="F917" s="189"/>
      <c r="G917" s="189"/>
      <c r="H917" s="189"/>
      <c r="I917" s="189"/>
      <c r="J917" s="189"/>
      <c r="K917" s="189"/>
      <c r="L917" s="189"/>
      <c r="M917" s="189"/>
      <c r="N917" s="189"/>
      <c r="O917" s="189"/>
      <c r="P917" s="189"/>
      <c r="Q917" s="189"/>
      <c r="R917" s="189"/>
      <c r="S917" s="189"/>
      <c r="T917" s="189"/>
      <c r="U917" s="189"/>
      <c r="V917" s="189"/>
      <c r="W917" s="189"/>
      <c r="X917" s="189"/>
      <c r="Y917" s="189"/>
      <c r="Z917" s="189"/>
      <c r="AA917" s="189"/>
      <c r="AB917" s="189"/>
    </row>
    <row r="918" spans="1:28" ht="14.25" customHeight="1">
      <c r="A918" s="189"/>
      <c r="B918" s="189"/>
      <c r="C918" s="189"/>
      <c r="D918" s="189"/>
      <c r="E918" s="189"/>
      <c r="F918" s="189"/>
      <c r="G918" s="189"/>
      <c r="H918" s="189"/>
      <c r="I918" s="189"/>
      <c r="J918" s="189"/>
      <c r="K918" s="189"/>
      <c r="L918" s="189"/>
      <c r="M918" s="189"/>
      <c r="N918" s="189"/>
      <c r="O918" s="189"/>
      <c r="P918" s="189"/>
      <c r="Q918" s="189"/>
      <c r="R918" s="189"/>
      <c r="S918" s="189"/>
      <c r="T918" s="189"/>
      <c r="U918" s="189"/>
      <c r="V918" s="189"/>
      <c r="W918" s="189"/>
      <c r="X918" s="189"/>
      <c r="Y918" s="189"/>
      <c r="Z918" s="189"/>
      <c r="AA918" s="189"/>
      <c r="AB918" s="189"/>
    </row>
    <row r="919" spans="1:28" ht="14.25" customHeight="1">
      <c r="A919" s="189"/>
      <c r="B919" s="189"/>
      <c r="C919" s="189"/>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9"/>
      <c r="Z919" s="189"/>
      <c r="AA919" s="189"/>
      <c r="AB919" s="189"/>
    </row>
    <row r="920" spans="1:28" ht="14.25" customHeight="1">
      <c r="A920" s="189"/>
      <c r="B920" s="189"/>
      <c r="C920" s="189"/>
      <c r="D920" s="189"/>
      <c r="E920" s="189"/>
      <c r="F920" s="189"/>
      <c r="G920" s="189"/>
      <c r="H920" s="189"/>
      <c r="I920" s="189"/>
      <c r="J920" s="189"/>
      <c r="K920" s="189"/>
      <c r="L920" s="189"/>
      <c r="M920" s="189"/>
      <c r="N920" s="189"/>
      <c r="O920" s="189"/>
      <c r="P920" s="189"/>
      <c r="Q920" s="189"/>
      <c r="R920" s="189"/>
      <c r="S920" s="189"/>
      <c r="T920" s="189"/>
      <c r="U920" s="189"/>
      <c r="V920" s="189"/>
      <c r="W920" s="189"/>
      <c r="X920" s="189"/>
      <c r="Y920" s="189"/>
      <c r="Z920" s="189"/>
      <c r="AA920" s="189"/>
      <c r="AB920" s="189"/>
    </row>
    <row r="921" spans="1:28" ht="14.25" customHeight="1">
      <c r="A921" s="189"/>
      <c r="B921" s="189"/>
      <c r="C921" s="189"/>
      <c r="D921" s="189"/>
      <c r="E921" s="189"/>
      <c r="F921" s="189"/>
      <c r="G921" s="189"/>
      <c r="H921" s="189"/>
      <c r="I921" s="189"/>
      <c r="J921" s="189"/>
      <c r="K921" s="189"/>
      <c r="L921" s="189"/>
      <c r="M921" s="189"/>
      <c r="N921" s="189"/>
      <c r="O921" s="189"/>
      <c r="P921" s="189"/>
      <c r="Q921" s="189"/>
      <c r="R921" s="189"/>
      <c r="S921" s="189"/>
      <c r="T921" s="189"/>
      <c r="U921" s="189"/>
      <c r="V921" s="189"/>
      <c r="W921" s="189"/>
      <c r="X921" s="189"/>
      <c r="Y921" s="189"/>
      <c r="Z921" s="189"/>
      <c r="AA921" s="189"/>
      <c r="AB921" s="189"/>
    </row>
    <row r="922" spans="1:28" ht="14.25" customHeight="1">
      <c r="A922" s="189"/>
      <c r="B922" s="189"/>
      <c r="C922" s="189"/>
      <c r="D922" s="189"/>
      <c r="E922" s="189"/>
      <c r="F922" s="189"/>
      <c r="G922" s="189"/>
      <c r="H922" s="189"/>
      <c r="I922" s="189"/>
      <c r="J922" s="189"/>
      <c r="K922" s="189"/>
      <c r="L922" s="189"/>
      <c r="M922" s="189"/>
      <c r="N922" s="189"/>
      <c r="O922" s="189"/>
      <c r="P922" s="189"/>
      <c r="Q922" s="189"/>
      <c r="R922" s="189"/>
      <c r="S922" s="189"/>
      <c r="T922" s="189"/>
      <c r="U922" s="189"/>
      <c r="V922" s="189"/>
      <c r="W922" s="189"/>
      <c r="X922" s="189"/>
      <c r="Y922" s="189"/>
      <c r="Z922" s="189"/>
      <c r="AA922" s="189"/>
      <c r="AB922" s="189"/>
    </row>
    <row r="923" spans="1:28" ht="14.25" customHeight="1">
      <c r="A923" s="189"/>
      <c r="B923" s="189"/>
      <c r="C923" s="189"/>
      <c r="D923" s="189"/>
      <c r="E923" s="189"/>
      <c r="F923" s="189"/>
      <c r="G923" s="189"/>
      <c r="H923" s="189"/>
      <c r="I923" s="189"/>
      <c r="J923" s="189"/>
      <c r="K923" s="189"/>
      <c r="L923" s="189"/>
      <c r="M923" s="189"/>
      <c r="N923" s="189"/>
      <c r="O923" s="189"/>
      <c r="P923" s="189"/>
      <c r="Q923" s="189"/>
      <c r="R923" s="189"/>
      <c r="S923" s="189"/>
      <c r="T923" s="189"/>
      <c r="U923" s="189"/>
      <c r="V923" s="189"/>
      <c r="W923" s="189"/>
      <c r="X923" s="189"/>
      <c r="Y923" s="189"/>
      <c r="Z923" s="189"/>
      <c r="AA923" s="189"/>
      <c r="AB923" s="189"/>
    </row>
    <row r="924" spans="1:28" ht="14.25" customHeight="1">
      <c r="A924" s="189"/>
      <c r="B924" s="189"/>
      <c r="C924" s="189"/>
      <c r="D924" s="189"/>
      <c r="E924" s="189"/>
      <c r="F924" s="189"/>
      <c r="G924" s="189"/>
      <c r="H924" s="189"/>
      <c r="I924" s="189"/>
      <c r="J924" s="189"/>
      <c r="K924" s="189"/>
      <c r="L924" s="189"/>
      <c r="M924" s="189"/>
      <c r="N924" s="189"/>
      <c r="O924" s="189"/>
      <c r="P924" s="189"/>
      <c r="Q924" s="189"/>
      <c r="R924" s="189"/>
      <c r="S924" s="189"/>
      <c r="T924" s="189"/>
      <c r="U924" s="189"/>
      <c r="V924" s="189"/>
      <c r="W924" s="189"/>
      <c r="X924" s="189"/>
      <c r="Y924" s="189"/>
      <c r="Z924" s="189"/>
      <c r="AA924" s="189"/>
      <c r="AB924" s="189"/>
    </row>
    <row r="925" spans="1:28" ht="14.25" customHeight="1">
      <c r="A925" s="189"/>
      <c r="B925" s="189"/>
      <c r="C925" s="189"/>
      <c r="D925" s="189"/>
      <c r="E925" s="189"/>
      <c r="F925" s="189"/>
      <c r="G925" s="189"/>
      <c r="H925" s="189"/>
      <c r="I925" s="189"/>
      <c r="J925" s="189"/>
      <c r="K925" s="189"/>
      <c r="L925" s="189"/>
      <c r="M925" s="189"/>
      <c r="N925" s="189"/>
      <c r="O925" s="189"/>
      <c r="P925" s="189"/>
      <c r="Q925" s="189"/>
      <c r="R925" s="189"/>
      <c r="S925" s="189"/>
      <c r="T925" s="189"/>
      <c r="U925" s="189"/>
      <c r="V925" s="189"/>
      <c r="W925" s="189"/>
      <c r="X925" s="189"/>
      <c r="Y925" s="189"/>
      <c r="Z925" s="189"/>
      <c r="AA925" s="189"/>
      <c r="AB925" s="189"/>
    </row>
    <row r="926" spans="1:28" ht="14.25" customHeight="1">
      <c r="A926" s="189"/>
      <c r="B926" s="189"/>
      <c r="C926" s="189"/>
      <c r="D926" s="189"/>
      <c r="E926" s="189"/>
      <c r="F926" s="189"/>
      <c r="G926" s="189"/>
      <c r="H926" s="189"/>
      <c r="I926" s="189"/>
      <c r="J926" s="189"/>
      <c r="K926" s="189"/>
      <c r="L926" s="189"/>
      <c r="M926" s="189"/>
      <c r="N926" s="189"/>
      <c r="O926" s="189"/>
      <c r="P926" s="189"/>
      <c r="Q926" s="189"/>
      <c r="R926" s="189"/>
      <c r="S926" s="189"/>
      <c r="T926" s="189"/>
      <c r="U926" s="189"/>
      <c r="V926" s="189"/>
      <c r="W926" s="189"/>
      <c r="X926" s="189"/>
      <c r="Y926" s="189"/>
      <c r="Z926" s="189"/>
      <c r="AA926" s="189"/>
      <c r="AB926" s="189"/>
    </row>
    <row r="927" spans="1:28" ht="14.25" customHeight="1">
      <c r="A927" s="189"/>
      <c r="B927" s="189"/>
      <c r="C927" s="189"/>
      <c r="D927" s="189"/>
      <c r="E927" s="189"/>
      <c r="F927" s="189"/>
      <c r="G927" s="189"/>
      <c r="H927" s="189"/>
      <c r="I927" s="189"/>
      <c r="J927" s="189"/>
      <c r="K927" s="189"/>
      <c r="L927" s="189"/>
      <c r="M927" s="189"/>
      <c r="N927" s="189"/>
      <c r="O927" s="189"/>
      <c r="P927" s="189"/>
      <c r="Q927" s="189"/>
      <c r="R927" s="189"/>
      <c r="S927" s="189"/>
      <c r="T927" s="189"/>
      <c r="U927" s="189"/>
      <c r="V927" s="189"/>
      <c r="W927" s="189"/>
      <c r="X927" s="189"/>
      <c r="Y927" s="189"/>
      <c r="Z927" s="189"/>
      <c r="AA927" s="189"/>
      <c r="AB927" s="189"/>
    </row>
    <row r="928" spans="1:28" ht="14.25" customHeight="1">
      <c r="A928" s="189"/>
      <c r="B928" s="189"/>
      <c r="C928" s="189"/>
      <c r="D928" s="189"/>
      <c r="E928" s="189"/>
      <c r="F928" s="189"/>
      <c r="G928" s="189"/>
      <c r="H928" s="189"/>
      <c r="I928" s="189"/>
      <c r="J928" s="189"/>
      <c r="K928" s="189"/>
      <c r="L928" s="189"/>
      <c r="M928" s="189"/>
      <c r="N928" s="189"/>
      <c r="O928" s="189"/>
      <c r="P928" s="189"/>
      <c r="Q928" s="189"/>
      <c r="R928" s="189"/>
      <c r="S928" s="189"/>
      <c r="T928" s="189"/>
      <c r="U928" s="189"/>
      <c r="V928" s="189"/>
      <c r="W928" s="189"/>
      <c r="X928" s="189"/>
      <c r="Y928" s="189"/>
      <c r="Z928" s="189"/>
      <c r="AA928" s="189"/>
      <c r="AB928" s="189"/>
    </row>
    <row r="929" spans="1:28" ht="14.25" customHeight="1">
      <c r="A929" s="189"/>
      <c r="B929" s="189"/>
      <c r="C929" s="189"/>
      <c r="D929" s="189"/>
      <c r="E929" s="189"/>
      <c r="F929" s="189"/>
      <c r="G929" s="189"/>
      <c r="H929" s="189"/>
      <c r="I929" s="189"/>
      <c r="J929" s="189"/>
      <c r="K929" s="189"/>
      <c r="L929" s="189"/>
      <c r="M929" s="189"/>
      <c r="N929" s="189"/>
      <c r="O929" s="189"/>
      <c r="P929" s="189"/>
      <c r="Q929" s="189"/>
      <c r="R929" s="189"/>
      <c r="S929" s="189"/>
      <c r="T929" s="189"/>
      <c r="U929" s="189"/>
      <c r="V929" s="189"/>
      <c r="W929" s="189"/>
      <c r="X929" s="189"/>
      <c r="Y929" s="189"/>
      <c r="Z929" s="189"/>
      <c r="AA929" s="189"/>
      <c r="AB929" s="189"/>
    </row>
    <row r="930" spans="1:28" ht="14.25" customHeight="1">
      <c r="A930" s="189"/>
      <c r="B930" s="189"/>
      <c r="C930" s="189"/>
      <c r="D930" s="189"/>
      <c r="E930" s="189"/>
      <c r="F930" s="189"/>
      <c r="G930" s="189"/>
      <c r="H930" s="189"/>
      <c r="I930" s="189"/>
      <c r="J930" s="189"/>
      <c r="K930" s="189"/>
      <c r="L930" s="189"/>
      <c r="M930" s="189"/>
      <c r="N930" s="189"/>
      <c r="O930" s="189"/>
      <c r="P930" s="189"/>
      <c r="Q930" s="189"/>
      <c r="R930" s="189"/>
      <c r="S930" s="189"/>
      <c r="T930" s="189"/>
      <c r="U930" s="189"/>
      <c r="V930" s="189"/>
      <c r="W930" s="189"/>
      <c r="X930" s="189"/>
      <c r="Y930" s="189"/>
      <c r="Z930" s="189"/>
      <c r="AA930" s="189"/>
      <c r="AB930" s="189"/>
    </row>
    <row r="931" spans="1:28" ht="14.25" customHeight="1">
      <c r="A931" s="189"/>
      <c r="B931" s="189"/>
      <c r="C931" s="189"/>
      <c r="D931" s="189"/>
      <c r="E931" s="189"/>
      <c r="F931" s="189"/>
      <c r="G931" s="189"/>
      <c r="H931" s="189"/>
      <c r="I931" s="189"/>
      <c r="J931" s="189"/>
      <c r="K931" s="189"/>
      <c r="L931" s="189"/>
      <c r="M931" s="189"/>
      <c r="N931" s="189"/>
      <c r="O931" s="189"/>
      <c r="P931" s="189"/>
      <c r="Q931" s="189"/>
      <c r="R931" s="189"/>
      <c r="S931" s="189"/>
      <c r="T931" s="189"/>
      <c r="U931" s="189"/>
      <c r="V931" s="189"/>
      <c r="W931" s="189"/>
      <c r="X931" s="189"/>
      <c r="Y931" s="189"/>
      <c r="Z931" s="189"/>
      <c r="AA931" s="189"/>
      <c r="AB931" s="189"/>
    </row>
    <row r="932" spans="1:28" ht="14.25" customHeight="1">
      <c r="A932" s="189"/>
      <c r="B932" s="189"/>
      <c r="C932" s="189"/>
      <c r="D932" s="189"/>
      <c r="E932" s="189"/>
      <c r="F932" s="189"/>
      <c r="G932" s="189"/>
      <c r="H932" s="189"/>
      <c r="I932" s="189"/>
      <c r="J932" s="189"/>
      <c r="K932" s="189"/>
      <c r="L932" s="189"/>
      <c r="M932" s="189"/>
      <c r="N932" s="189"/>
      <c r="O932" s="189"/>
      <c r="P932" s="189"/>
      <c r="Q932" s="189"/>
      <c r="R932" s="189"/>
      <c r="S932" s="189"/>
      <c r="T932" s="189"/>
      <c r="U932" s="189"/>
      <c r="V932" s="189"/>
      <c r="W932" s="189"/>
      <c r="X932" s="189"/>
      <c r="Y932" s="189"/>
      <c r="Z932" s="189"/>
      <c r="AA932" s="189"/>
      <c r="AB932" s="189"/>
    </row>
    <row r="933" spans="1:28" ht="14.25" customHeight="1">
      <c r="A933" s="189"/>
      <c r="B933" s="189"/>
      <c r="C933" s="189"/>
      <c r="D933" s="189"/>
      <c r="E933" s="189"/>
      <c r="F933" s="189"/>
      <c r="G933" s="189"/>
      <c r="H933" s="189"/>
      <c r="I933" s="189"/>
      <c r="J933" s="189"/>
      <c r="K933" s="189"/>
      <c r="L933" s="189"/>
      <c r="M933" s="189"/>
      <c r="N933" s="189"/>
      <c r="O933" s="189"/>
      <c r="P933" s="189"/>
      <c r="Q933" s="189"/>
      <c r="R933" s="189"/>
      <c r="S933" s="189"/>
      <c r="T933" s="189"/>
      <c r="U933" s="189"/>
      <c r="V933" s="189"/>
      <c r="W933" s="189"/>
      <c r="X933" s="189"/>
      <c r="Y933" s="189"/>
      <c r="Z933" s="189"/>
      <c r="AA933" s="189"/>
      <c r="AB933" s="189"/>
    </row>
    <row r="934" spans="1:28" ht="14.25" customHeight="1">
      <c r="A934" s="189"/>
      <c r="B934" s="189"/>
      <c r="C934" s="189"/>
      <c r="D934" s="189"/>
      <c r="E934" s="189"/>
      <c r="F934" s="189"/>
      <c r="G934" s="189"/>
      <c r="H934" s="189"/>
      <c r="I934" s="189"/>
      <c r="J934" s="189"/>
      <c r="K934" s="189"/>
      <c r="L934" s="189"/>
      <c r="M934" s="189"/>
      <c r="N934" s="189"/>
      <c r="O934" s="189"/>
      <c r="P934" s="189"/>
      <c r="Q934" s="189"/>
      <c r="R934" s="189"/>
      <c r="S934" s="189"/>
      <c r="T934" s="189"/>
      <c r="U934" s="189"/>
      <c r="V934" s="189"/>
      <c r="W934" s="189"/>
      <c r="X934" s="189"/>
      <c r="Y934" s="189"/>
      <c r="Z934" s="189"/>
      <c r="AA934" s="189"/>
      <c r="AB934" s="189"/>
    </row>
    <row r="935" spans="1:28" ht="14.25" customHeight="1">
      <c r="A935" s="189"/>
      <c r="B935" s="189"/>
      <c r="C935" s="189"/>
      <c r="D935" s="189"/>
      <c r="E935" s="189"/>
      <c r="F935" s="189"/>
      <c r="G935" s="189"/>
      <c r="H935" s="189"/>
      <c r="I935" s="189"/>
      <c r="J935" s="189"/>
      <c r="K935" s="189"/>
      <c r="L935" s="189"/>
      <c r="M935" s="189"/>
      <c r="N935" s="189"/>
      <c r="O935" s="189"/>
      <c r="P935" s="189"/>
      <c r="Q935" s="189"/>
      <c r="R935" s="189"/>
      <c r="S935" s="189"/>
      <c r="T935" s="189"/>
      <c r="U935" s="189"/>
      <c r="V935" s="189"/>
      <c r="W935" s="189"/>
      <c r="X935" s="189"/>
      <c r="Y935" s="189"/>
      <c r="Z935" s="189"/>
      <c r="AA935" s="189"/>
      <c r="AB935" s="189"/>
    </row>
    <row r="936" spans="1:28" ht="14.25" customHeight="1">
      <c r="A936" s="189"/>
      <c r="B936" s="189"/>
      <c r="C936" s="189"/>
      <c r="D936" s="189"/>
      <c r="E936" s="189"/>
      <c r="F936" s="189"/>
      <c r="G936" s="189"/>
      <c r="H936" s="189"/>
      <c r="I936" s="189"/>
      <c r="J936" s="189"/>
      <c r="K936" s="189"/>
      <c r="L936" s="189"/>
      <c r="M936" s="189"/>
      <c r="N936" s="189"/>
      <c r="O936" s="189"/>
      <c r="P936" s="189"/>
      <c r="Q936" s="189"/>
      <c r="R936" s="189"/>
      <c r="S936" s="189"/>
      <c r="T936" s="189"/>
      <c r="U936" s="189"/>
      <c r="V936" s="189"/>
      <c r="W936" s="189"/>
      <c r="X936" s="189"/>
      <c r="Y936" s="189"/>
      <c r="Z936" s="189"/>
      <c r="AA936" s="189"/>
      <c r="AB936" s="189"/>
    </row>
    <row r="937" spans="1:28" ht="14.25" customHeight="1">
      <c r="A937" s="189"/>
      <c r="B937" s="189"/>
      <c r="C937" s="189"/>
      <c r="D937" s="189"/>
      <c r="E937" s="189"/>
      <c r="F937" s="189"/>
      <c r="G937" s="189"/>
      <c r="H937" s="189"/>
      <c r="I937" s="189"/>
      <c r="J937" s="189"/>
      <c r="K937" s="189"/>
      <c r="L937" s="189"/>
      <c r="M937" s="189"/>
      <c r="N937" s="189"/>
      <c r="O937" s="189"/>
      <c r="P937" s="189"/>
      <c r="Q937" s="189"/>
      <c r="R937" s="189"/>
      <c r="S937" s="189"/>
      <c r="T937" s="189"/>
      <c r="U937" s="189"/>
      <c r="V937" s="189"/>
      <c r="W937" s="189"/>
      <c r="X937" s="189"/>
      <c r="Y937" s="189"/>
      <c r="Z937" s="189"/>
      <c r="AA937" s="189"/>
      <c r="AB937" s="189"/>
    </row>
    <row r="938" spans="1:28" ht="14.25" customHeight="1">
      <c r="A938" s="189"/>
      <c r="B938" s="189"/>
      <c r="C938" s="189"/>
      <c r="D938" s="189"/>
      <c r="E938" s="189"/>
      <c r="F938" s="189"/>
      <c r="G938" s="189"/>
      <c r="H938" s="189"/>
      <c r="I938" s="189"/>
      <c r="J938" s="189"/>
      <c r="K938" s="189"/>
      <c r="L938" s="189"/>
      <c r="M938" s="189"/>
      <c r="N938" s="189"/>
      <c r="O938" s="189"/>
      <c r="P938" s="189"/>
      <c r="Q938" s="189"/>
      <c r="R938" s="189"/>
      <c r="S938" s="189"/>
      <c r="T938" s="189"/>
      <c r="U938" s="189"/>
      <c r="V938" s="189"/>
      <c r="W938" s="189"/>
      <c r="X938" s="189"/>
      <c r="Y938" s="189"/>
      <c r="Z938" s="189"/>
      <c r="AA938" s="189"/>
      <c r="AB938" s="189"/>
    </row>
    <row r="939" spans="1:28" ht="14.25" customHeight="1">
      <c r="A939" s="189"/>
      <c r="B939" s="189"/>
      <c r="C939" s="189"/>
      <c r="D939" s="189"/>
      <c r="E939" s="189"/>
      <c r="F939" s="189"/>
      <c r="G939" s="189"/>
      <c r="H939" s="189"/>
      <c r="I939" s="189"/>
      <c r="J939" s="189"/>
      <c r="K939" s="189"/>
      <c r="L939" s="189"/>
      <c r="M939" s="189"/>
      <c r="N939" s="189"/>
      <c r="O939" s="189"/>
      <c r="P939" s="189"/>
      <c r="Q939" s="189"/>
      <c r="R939" s="189"/>
      <c r="S939" s="189"/>
      <c r="T939" s="189"/>
      <c r="U939" s="189"/>
      <c r="V939" s="189"/>
      <c r="W939" s="189"/>
      <c r="X939" s="189"/>
      <c r="Y939" s="189"/>
      <c r="Z939" s="189"/>
      <c r="AA939" s="189"/>
      <c r="AB939" s="189"/>
    </row>
    <row r="940" spans="1:28" ht="14.25" customHeight="1">
      <c r="A940" s="189"/>
      <c r="B940" s="189"/>
      <c r="C940" s="189"/>
      <c r="D940" s="189"/>
      <c r="E940" s="189"/>
      <c r="F940" s="189"/>
      <c r="G940" s="189"/>
      <c r="H940" s="189"/>
      <c r="I940" s="189"/>
      <c r="J940" s="189"/>
      <c r="K940" s="189"/>
      <c r="L940" s="189"/>
      <c r="M940" s="189"/>
      <c r="N940" s="189"/>
      <c r="O940" s="189"/>
      <c r="P940" s="189"/>
      <c r="Q940" s="189"/>
      <c r="R940" s="189"/>
      <c r="S940" s="189"/>
      <c r="T940" s="189"/>
      <c r="U940" s="189"/>
      <c r="V940" s="189"/>
      <c r="W940" s="189"/>
      <c r="X940" s="189"/>
      <c r="Y940" s="189"/>
      <c r="Z940" s="189"/>
      <c r="AA940" s="189"/>
      <c r="AB940" s="189"/>
    </row>
    <row r="941" spans="1:28" ht="14.25" customHeight="1">
      <c r="A941" s="189"/>
      <c r="B941" s="189"/>
      <c r="C941" s="189"/>
      <c r="D941" s="189"/>
      <c r="E941" s="189"/>
      <c r="F941" s="189"/>
      <c r="G941" s="189"/>
      <c r="H941" s="189"/>
      <c r="I941" s="189"/>
      <c r="J941" s="189"/>
      <c r="K941" s="189"/>
      <c r="L941" s="189"/>
      <c r="M941" s="189"/>
      <c r="N941" s="189"/>
      <c r="O941" s="189"/>
      <c r="P941" s="189"/>
      <c r="Q941" s="189"/>
      <c r="R941" s="189"/>
      <c r="S941" s="189"/>
      <c r="T941" s="189"/>
      <c r="U941" s="189"/>
      <c r="V941" s="189"/>
      <c r="W941" s="189"/>
      <c r="X941" s="189"/>
      <c r="Y941" s="189"/>
      <c r="Z941" s="189"/>
      <c r="AA941" s="189"/>
      <c r="AB941" s="189"/>
    </row>
    <row r="942" spans="1:28" ht="14.25" customHeight="1">
      <c r="A942" s="189"/>
      <c r="B942" s="189"/>
      <c r="C942" s="189"/>
      <c r="D942" s="189"/>
      <c r="E942" s="189"/>
      <c r="F942" s="189"/>
      <c r="G942" s="189"/>
      <c r="H942" s="189"/>
      <c r="I942" s="189"/>
      <c r="J942" s="189"/>
      <c r="K942" s="189"/>
      <c r="L942" s="189"/>
      <c r="M942" s="189"/>
      <c r="N942" s="189"/>
      <c r="O942" s="189"/>
      <c r="P942" s="189"/>
      <c r="Q942" s="189"/>
      <c r="R942" s="189"/>
      <c r="S942" s="189"/>
      <c r="T942" s="189"/>
      <c r="U942" s="189"/>
      <c r="V942" s="189"/>
      <c r="W942" s="189"/>
      <c r="X942" s="189"/>
      <c r="Y942" s="189"/>
      <c r="Z942" s="189"/>
      <c r="AA942" s="189"/>
      <c r="AB942" s="189"/>
    </row>
    <row r="943" spans="1:28" ht="14.25" customHeight="1">
      <c r="A943" s="189"/>
      <c r="B943" s="189"/>
      <c r="C943" s="189"/>
      <c r="D943" s="189"/>
      <c r="E943" s="189"/>
      <c r="F943" s="189"/>
      <c r="G943" s="189"/>
      <c r="H943" s="189"/>
      <c r="I943" s="189"/>
      <c r="J943" s="189"/>
      <c r="K943" s="189"/>
      <c r="L943" s="189"/>
      <c r="M943" s="189"/>
      <c r="N943" s="189"/>
      <c r="O943" s="189"/>
      <c r="P943" s="189"/>
      <c r="Q943" s="189"/>
      <c r="R943" s="189"/>
      <c r="S943" s="189"/>
      <c r="T943" s="189"/>
      <c r="U943" s="189"/>
      <c r="V943" s="189"/>
      <c r="W943" s="189"/>
      <c r="X943" s="189"/>
      <c r="Y943" s="189"/>
      <c r="Z943" s="189"/>
      <c r="AA943" s="189"/>
      <c r="AB943" s="189"/>
    </row>
    <row r="944" spans="1:28" ht="14.25" customHeight="1">
      <c r="A944" s="189"/>
      <c r="B944" s="189"/>
      <c r="C944" s="189"/>
      <c r="D944" s="189"/>
      <c r="E944" s="189"/>
      <c r="F944" s="189"/>
      <c r="G944" s="189"/>
      <c r="H944" s="189"/>
      <c r="I944" s="189"/>
      <c r="J944" s="189"/>
      <c r="K944" s="189"/>
      <c r="L944" s="189"/>
      <c r="M944" s="189"/>
      <c r="N944" s="189"/>
      <c r="O944" s="189"/>
      <c r="P944" s="189"/>
      <c r="Q944" s="189"/>
      <c r="R944" s="189"/>
      <c r="S944" s="189"/>
      <c r="T944" s="189"/>
      <c r="U944" s="189"/>
      <c r="V944" s="189"/>
      <c r="W944" s="189"/>
      <c r="X944" s="189"/>
      <c r="Y944" s="189"/>
      <c r="Z944" s="189"/>
      <c r="AA944" s="189"/>
      <c r="AB944" s="189"/>
    </row>
    <row r="945" spans="1:28" ht="14.25" customHeight="1">
      <c r="A945" s="189"/>
      <c r="B945" s="189"/>
      <c r="C945" s="189"/>
      <c r="D945" s="189"/>
      <c r="E945" s="189"/>
      <c r="F945" s="189"/>
      <c r="G945" s="189"/>
      <c r="H945" s="189"/>
      <c r="I945" s="189"/>
      <c r="J945" s="189"/>
      <c r="K945" s="189"/>
      <c r="L945" s="189"/>
      <c r="M945" s="189"/>
      <c r="N945" s="189"/>
      <c r="O945" s="189"/>
      <c r="P945" s="189"/>
      <c r="Q945" s="189"/>
      <c r="R945" s="189"/>
      <c r="S945" s="189"/>
      <c r="T945" s="189"/>
      <c r="U945" s="189"/>
      <c r="V945" s="189"/>
      <c r="W945" s="189"/>
      <c r="X945" s="189"/>
      <c r="Y945" s="189"/>
      <c r="Z945" s="189"/>
      <c r="AA945" s="189"/>
      <c r="AB945" s="189"/>
    </row>
    <row r="946" spans="1:28" ht="14.25" customHeight="1">
      <c r="A946" s="189"/>
      <c r="B946" s="189"/>
      <c r="C946" s="189"/>
      <c r="D946" s="189"/>
      <c r="E946" s="189"/>
      <c r="F946" s="189"/>
      <c r="G946" s="189"/>
      <c r="H946" s="189"/>
      <c r="I946" s="189"/>
      <c r="J946" s="189"/>
      <c r="K946" s="189"/>
      <c r="L946" s="189"/>
      <c r="M946" s="189"/>
      <c r="N946" s="189"/>
      <c r="O946" s="189"/>
      <c r="P946" s="189"/>
      <c r="Q946" s="189"/>
      <c r="R946" s="189"/>
      <c r="S946" s="189"/>
      <c r="T946" s="189"/>
      <c r="U946" s="189"/>
      <c r="V946" s="189"/>
      <c r="W946" s="189"/>
      <c r="X946" s="189"/>
      <c r="Y946" s="189"/>
      <c r="Z946" s="189"/>
      <c r="AA946" s="189"/>
      <c r="AB946" s="189"/>
    </row>
    <row r="947" spans="1:28" ht="14.25" customHeight="1">
      <c r="A947" s="189"/>
      <c r="B947" s="189"/>
      <c r="C947" s="189"/>
      <c r="D947" s="189"/>
      <c r="E947" s="189"/>
      <c r="F947" s="189"/>
      <c r="G947" s="189"/>
      <c r="H947" s="189"/>
      <c r="I947" s="189"/>
      <c r="J947" s="189"/>
      <c r="K947" s="189"/>
      <c r="L947" s="189"/>
      <c r="M947" s="189"/>
      <c r="N947" s="189"/>
      <c r="O947" s="189"/>
      <c r="P947" s="189"/>
      <c r="Q947" s="189"/>
      <c r="R947" s="189"/>
      <c r="S947" s="189"/>
      <c r="T947" s="189"/>
      <c r="U947" s="189"/>
      <c r="V947" s="189"/>
      <c r="W947" s="189"/>
      <c r="X947" s="189"/>
      <c r="Y947" s="189"/>
      <c r="Z947" s="189"/>
      <c r="AA947" s="189"/>
      <c r="AB947" s="189"/>
    </row>
    <row r="948" spans="1:28" ht="14.25" customHeight="1">
      <c r="A948" s="189"/>
      <c r="B948" s="189"/>
      <c r="C948" s="189"/>
      <c r="D948" s="189"/>
      <c r="E948" s="189"/>
      <c r="F948" s="189"/>
      <c r="G948" s="189"/>
      <c r="H948" s="189"/>
      <c r="I948" s="189"/>
      <c r="J948" s="189"/>
      <c r="K948" s="189"/>
      <c r="L948" s="189"/>
      <c r="M948" s="189"/>
      <c r="N948" s="189"/>
      <c r="O948" s="189"/>
      <c r="P948" s="189"/>
      <c r="Q948" s="189"/>
      <c r="R948" s="189"/>
      <c r="S948" s="189"/>
      <c r="T948" s="189"/>
      <c r="U948" s="189"/>
      <c r="V948" s="189"/>
      <c r="W948" s="189"/>
      <c r="X948" s="189"/>
      <c r="Y948" s="189"/>
      <c r="Z948" s="189"/>
      <c r="AA948" s="189"/>
      <c r="AB948" s="189"/>
    </row>
    <row r="949" spans="1:28" ht="14.25" customHeight="1">
      <c r="A949" s="189"/>
      <c r="B949" s="189"/>
      <c r="C949" s="189"/>
      <c r="D949" s="189"/>
      <c r="E949" s="189"/>
      <c r="F949" s="189"/>
      <c r="G949" s="189"/>
      <c r="H949" s="189"/>
      <c r="I949" s="189"/>
      <c r="J949" s="189"/>
      <c r="K949" s="189"/>
      <c r="L949" s="189"/>
      <c r="M949" s="189"/>
      <c r="N949" s="189"/>
      <c r="O949" s="189"/>
      <c r="P949" s="189"/>
      <c r="Q949" s="189"/>
      <c r="R949" s="189"/>
      <c r="S949" s="189"/>
      <c r="T949" s="189"/>
      <c r="U949" s="189"/>
      <c r="V949" s="189"/>
      <c r="W949" s="189"/>
      <c r="X949" s="189"/>
      <c r="Y949" s="189"/>
      <c r="Z949" s="189"/>
      <c r="AA949" s="189"/>
      <c r="AB949" s="189"/>
    </row>
    <row r="950" spans="1:28" ht="14.25" customHeight="1">
      <c r="A950" s="189"/>
      <c r="B950" s="189"/>
      <c r="C950" s="189"/>
      <c r="D950" s="189"/>
      <c r="E950" s="189"/>
      <c r="F950" s="189"/>
      <c r="G950" s="189"/>
      <c r="H950" s="189"/>
      <c r="I950" s="189"/>
      <c r="J950" s="189"/>
      <c r="K950" s="189"/>
      <c r="L950" s="189"/>
      <c r="M950" s="189"/>
      <c r="N950" s="189"/>
      <c r="O950" s="189"/>
      <c r="P950" s="189"/>
      <c r="Q950" s="189"/>
      <c r="R950" s="189"/>
      <c r="S950" s="189"/>
      <c r="T950" s="189"/>
      <c r="U950" s="189"/>
      <c r="V950" s="189"/>
      <c r="W950" s="189"/>
      <c r="X950" s="189"/>
      <c r="Y950" s="189"/>
      <c r="Z950" s="189"/>
      <c r="AA950" s="189"/>
      <c r="AB950" s="189"/>
    </row>
    <row r="951" spans="1:28" ht="14.25" customHeight="1">
      <c r="A951" s="189"/>
      <c r="B951" s="189"/>
      <c r="C951" s="189"/>
      <c r="D951" s="189"/>
      <c r="E951" s="189"/>
      <c r="F951" s="189"/>
      <c r="G951" s="189"/>
      <c r="H951" s="189"/>
      <c r="I951" s="189"/>
      <c r="J951" s="189"/>
      <c r="K951" s="189"/>
      <c r="L951" s="189"/>
      <c r="M951" s="189"/>
      <c r="N951" s="189"/>
      <c r="O951" s="189"/>
      <c r="P951" s="189"/>
      <c r="Q951" s="189"/>
      <c r="R951" s="189"/>
      <c r="S951" s="189"/>
      <c r="T951" s="189"/>
      <c r="U951" s="189"/>
      <c r="V951" s="189"/>
      <c r="W951" s="189"/>
      <c r="X951" s="189"/>
      <c r="Y951" s="189"/>
      <c r="Z951" s="189"/>
      <c r="AA951" s="189"/>
      <c r="AB951" s="189"/>
    </row>
    <row r="952" spans="1:28" ht="14.25" customHeight="1">
      <c r="A952" s="189"/>
      <c r="B952" s="189"/>
      <c r="C952" s="189"/>
      <c r="D952" s="189"/>
      <c r="E952" s="189"/>
      <c r="F952" s="189"/>
      <c r="G952" s="189"/>
      <c r="H952" s="189"/>
      <c r="I952" s="189"/>
      <c r="J952" s="189"/>
      <c r="K952" s="189"/>
      <c r="L952" s="189"/>
      <c r="M952" s="189"/>
      <c r="N952" s="189"/>
      <c r="O952" s="189"/>
      <c r="P952" s="189"/>
      <c r="Q952" s="189"/>
      <c r="R952" s="189"/>
      <c r="S952" s="189"/>
      <c r="T952" s="189"/>
      <c r="U952" s="189"/>
      <c r="V952" s="189"/>
      <c r="W952" s="189"/>
      <c r="X952" s="189"/>
      <c r="Y952" s="189"/>
      <c r="Z952" s="189"/>
      <c r="AA952" s="189"/>
      <c r="AB952" s="189"/>
    </row>
    <row r="953" spans="1:28" ht="14.25" customHeight="1">
      <c r="A953" s="189"/>
      <c r="B953" s="189"/>
      <c r="C953" s="189"/>
      <c r="D953" s="189"/>
      <c r="E953" s="189"/>
      <c r="F953" s="189"/>
      <c r="G953" s="189"/>
      <c r="H953" s="189"/>
      <c r="I953" s="189"/>
      <c r="J953" s="189"/>
      <c r="K953" s="189"/>
      <c r="L953" s="189"/>
      <c r="M953" s="189"/>
      <c r="N953" s="189"/>
      <c r="O953" s="189"/>
      <c r="P953" s="189"/>
      <c r="Q953" s="189"/>
      <c r="R953" s="189"/>
      <c r="S953" s="189"/>
      <c r="T953" s="189"/>
      <c r="U953" s="189"/>
      <c r="V953" s="189"/>
      <c r="W953" s="189"/>
      <c r="X953" s="189"/>
      <c r="Y953" s="189"/>
      <c r="Z953" s="189"/>
      <c r="AA953" s="189"/>
      <c r="AB953" s="189"/>
    </row>
    <row r="954" spans="1:28" ht="14.25" customHeight="1">
      <c r="A954" s="189"/>
      <c r="B954" s="189"/>
      <c r="C954" s="189"/>
      <c r="D954" s="189"/>
      <c r="E954" s="189"/>
      <c r="F954" s="189"/>
      <c r="G954" s="189"/>
      <c r="H954" s="189"/>
      <c r="I954" s="189"/>
      <c r="J954" s="189"/>
      <c r="K954" s="189"/>
      <c r="L954" s="189"/>
      <c r="M954" s="189"/>
      <c r="N954" s="189"/>
      <c r="O954" s="189"/>
      <c r="P954" s="189"/>
      <c r="Q954" s="189"/>
      <c r="R954" s="189"/>
      <c r="S954" s="189"/>
      <c r="T954" s="189"/>
      <c r="U954" s="189"/>
      <c r="V954" s="189"/>
      <c r="W954" s="189"/>
      <c r="X954" s="189"/>
      <c r="Y954" s="189"/>
      <c r="Z954" s="189"/>
      <c r="AA954" s="189"/>
      <c r="AB954" s="189"/>
    </row>
    <row r="955" spans="1:28" ht="14.25" customHeight="1">
      <c r="A955" s="189"/>
      <c r="B955" s="189"/>
      <c r="C955" s="189"/>
      <c r="D955" s="189"/>
      <c r="E955" s="189"/>
      <c r="F955" s="189"/>
      <c r="G955" s="189"/>
      <c r="H955" s="189"/>
      <c r="I955" s="189"/>
      <c r="J955" s="189"/>
      <c r="K955" s="189"/>
      <c r="L955" s="189"/>
      <c r="M955" s="189"/>
      <c r="N955" s="189"/>
      <c r="O955" s="189"/>
      <c r="P955" s="189"/>
      <c r="Q955" s="189"/>
      <c r="R955" s="189"/>
      <c r="S955" s="189"/>
      <c r="T955" s="189"/>
      <c r="U955" s="189"/>
      <c r="V955" s="189"/>
      <c r="W955" s="189"/>
      <c r="X955" s="189"/>
      <c r="Y955" s="189"/>
      <c r="Z955" s="189"/>
      <c r="AA955" s="189"/>
      <c r="AB955" s="189"/>
    </row>
    <row r="956" spans="1:28" ht="14.25" customHeight="1">
      <c r="A956" s="189"/>
      <c r="B956" s="189"/>
      <c r="C956" s="189"/>
      <c r="D956" s="189"/>
      <c r="E956" s="189"/>
      <c r="F956" s="189"/>
      <c r="G956" s="189"/>
      <c r="H956" s="189"/>
      <c r="I956" s="189"/>
      <c r="J956" s="189"/>
      <c r="K956" s="189"/>
      <c r="L956" s="189"/>
      <c r="M956" s="189"/>
      <c r="N956" s="189"/>
      <c r="O956" s="189"/>
      <c r="P956" s="189"/>
      <c r="Q956" s="189"/>
      <c r="R956" s="189"/>
      <c r="S956" s="189"/>
      <c r="T956" s="189"/>
      <c r="U956" s="189"/>
      <c r="V956" s="189"/>
      <c r="W956" s="189"/>
      <c r="X956" s="189"/>
      <c r="Y956" s="189"/>
      <c r="Z956" s="189"/>
      <c r="AA956" s="189"/>
      <c r="AB956" s="189"/>
    </row>
    <row r="957" spans="1:28" ht="14.25" customHeight="1">
      <c r="A957" s="189"/>
      <c r="B957" s="189"/>
      <c r="C957" s="189"/>
      <c r="D957" s="189"/>
      <c r="E957" s="189"/>
      <c r="F957" s="189"/>
      <c r="G957" s="189"/>
      <c r="H957" s="189"/>
      <c r="I957" s="189"/>
      <c r="J957" s="189"/>
      <c r="K957" s="189"/>
      <c r="L957" s="189"/>
      <c r="M957" s="189"/>
      <c r="N957" s="189"/>
      <c r="O957" s="189"/>
      <c r="P957" s="189"/>
      <c r="Q957" s="189"/>
      <c r="R957" s="189"/>
      <c r="S957" s="189"/>
      <c r="T957" s="189"/>
      <c r="U957" s="189"/>
      <c r="V957" s="189"/>
      <c r="W957" s="189"/>
      <c r="X957" s="189"/>
      <c r="Y957" s="189"/>
      <c r="Z957" s="189"/>
      <c r="AA957" s="189"/>
      <c r="AB957" s="189"/>
    </row>
    <row r="958" spans="1:28" ht="14.25" customHeight="1">
      <c r="A958" s="189"/>
      <c r="B958" s="189"/>
      <c r="C958" s="189"/>
      <c r="D958" s="189"/>
      <c r="E958" s="189"/>
      <c r="F958" s="189"/>
      <c r="G958" s="189"/>
      <c r="H958" s="189"/>
      <c r="I958" s="189"/>
      <c r="J958" s="189"/>
      <c r="K958" s="189"/>
      <c r="L958" s="189"/>
      <c r="M958" s="189"/>
      <c r="N958" s="189"/>
      <c r="O958" s="189"/>
      <c r="P958" s="189"/>
      <c r="Q958" s="189"/>
      <c r="R958" s="189"/>
      <c r="S958" s="189"/>
      <c r="T958" s="189"/>
      <c r="U958" s="189"/>
      <c r="V958" s="189"/>
      <c r="W958" s="189"/>
      <c r="X958" s="189"/>
      <c r="Y958" s="189"/>
      <c r="Z958" s="189"/>
      <c r="AA958" s="189"/>
      <c r="AB958" s="189"/>
    </row>
    <row r="959" spans="1:28" ht="14.25" customHeight="1">
      <c r="A959" s="189"/>
      <c r="B959" s="189"/>
      <c r="C959" s="189"/>
      <c r="D959" s="189"/>
      <c r="E959" s="189"/>
      <c r="F959" s="189"/>
      <c r="G959" s="189"/>
      <c r="H959" s="189"/>
      <c r="I959" s="189"/>
      <c r="J959" s="189"/>
      <c r="K959" s="189"/>
      <c r="L959" s="189"/>
      <c r="M959" s="189"/>
      <c r="N959" s="189"/>
      <c r="O959" s="189"/>
      <c r="P959" s="189"/>
      <c r="Q959" s="189"/>
      <c r="R959" s="189"/>
      <c r="S959" s="189"/>
      <c r="T959" s="189"/>
      <c r="U959" s="189"/>
      <c r="V959" s="189"/>
      <c r="W959" s="189"/>
      <c r="X959" s="189"/>
      <c r="Y959" s="189"/>
      <c r="Z959" s="189"/>
      <c r="AA959" s="189"/>
      <c r="AB959" s="189"/>
    </row>
    <row r="960" spans="1:28" ht="14.25" customHeight="1">
      <c r="A960" s="189"/>
      <c r="B960" s="189"/>
      <c r="C960" s="189"/>
      <c r="D960" s="189"/>
      <c r="E960" s="189"/>
      <c r="F960" s="189"/>
      <c r="G960" s="189"/>
      <c r="H960" s="189"/>
      <c r="I960" s="189"/>
      <c r="J960" s="189"/>
      <c r="K960" s="189"/>
      <c r="L960" s="189"/>
      <c r="M960" s="189"/>
      <c r="N960" s="189"/>
      <c r="O960" s="189"/>
      <c r="P960" s="189"/>
      <c r="Q960" s="189"/>
      <c r="R960" s="189"/>
      <c r="S960" s="189"/>
      <c r="T960" s="189"/>
      <c r="U960" s="189"/>
      <c r="V960" s="189"/>
      <c r="W960" s="189"/>
      <c r="X960" s="189"/>
      <c r="Y960" s="189"/>
      <c r="Z960" s="189"/>
      <c r="AA960" s="189"/>
      <c r="AB960" s="189"/>
    </row>
    <row r="961" spans="1:28" ht="14.25" customHeight="1">
      <c r="A961" s="189"/>
      <c r="B961" s="189"/>
      <c r="C961" s="189"/>
      <c r="D961" s="189"/>
      <c r="E961" s="189"/>
      <c r="F961" s="189"/>
      <c r="G961" s="189"/>
      <c r="H961" s="189"/>
      <c r="I961" s="189"/>
      <c r="J961" s="189"/>
      <c r="K961" s="189"/>
      <c r="L961" s="189"/>
      <c r="M961" s="189"/>
      <c r="N961" s="189"/>
      <c r="O961" s="189"/>
      <c r="P961" s="189"/>
      <c r="Q961" s="189"/>
      <c r="R961" s="189"/>
      <c r="S961" s="189"/>
      <c r="T961" s="189"/>
      <c r="U961" s="189"/>
      <c r="V961" s="189"/>
      <c r="W961" s="189"/>
      <c r="X961" s="189"/>
      <c r="Y961" s="189"/>
      <c r="Z961" s="189"/>
      <c r="AA961" s="189"/>
      <c r="AB961" s="189"/>
    </row>
    <row r="962" spans="1:28" ht="14.25" customHeight="1">
      <c r="A962" s="189"/>
      <c r="B962" s="189"/>
      <c r="C962" s="189"/>
      <c r="D962" s="189"/>
      <c r="E962" s="189"/>
      <c r="F962" s="189"/>
      <c r="G962" s="189"/>
      <c r="H962" s="189"/>
      <c r="I962" s="189"/>
      <c r="J962" s="189"/>
      <c r="K962" s="189"/>
      <c r="L962" s="189"/>
      <c r="M962" s="189"/>
      <c r="N962" s="189"/>
      <c r="O962" s="189"/>
      <c r="P962" s="189"/>
      <c r="Q962" s="189"/>
      <c r="R962" s="189"/>
      <c r="S962" s="189"/>
      <c r="T962" s="189"/>
      <c r="U962" s="189"/>
      <c r="V962" s="189"/>
      <c r="W962" s="189"/>
      <c r="X962" s="189"/>
      <c r="Y962" s="189"/>
      <c r="Z962" s="189"/>
      <c r="AA962" s="189"/>
      <c r="AB962" s="189"/>
    </row>
    <row r="963" spans="1:28" ht="14.25" customHeight="1">
      <c r="A963" s="189"/>
      <c r="B963" s="189"/>
      <c r="C963" s="189"/>
      <c r="D963" s="189"/>
      <c r="E963" s="189"/>
      <c r="F963" s="189"/>
      <c r="G963" s="189"/>
      <c r="H963" s="189"/>
      <c r="I963" s="189"/>
      <c r="J963" s="189"/>
      <c r="K963" s="189"/>
      <c r="L963" s="189"/>
      <c r="M963" s="189"/>
      <c r="N963" s="189"/>
      <c r="O963" s="189"/>
      <c r="P963" s="189"/>
      <c r="Q963" s="189"/>
      <c r="R963" s="189"/>
      <c r="S963" s="189"/>
      <c r="T963" s="189"/>
      <c r="U963" s="189"/>
      <c r="V963" s="189"/>
      <c r="W963" s="189"/>
      <c r="X963" s="189"/>
      <c r="Y963" s="189"/>
      <c r="Z963" s="189"/>
      <c r="AA963" s="189"/>
      <c r="AB963" s="189"/>
    </row>
    <row r="964" spans="1:28" ht="14.25" customHeight="1">
      <c r="A964" s="189"/>
      <c r="B964" s="189"/>
      <c r="C964" s="189"/>
      <c r="D964" s="189"/>
      <c r="E964" s="189"/>
      <c r="F964" s="189"/>
      <c r="G964" s="189"/>
      <c r="H964" s="189"/>
      <c r="I964" s="189"/>
      <c r="J964" s="189"/>
      <c r="K964" s="189"/>
      <c r="L964" s="189"/>
      <c r="M964" s="189"/>
      <c r="N964" s="189"/>
      <c r="O964" s="189"/>
      <c r="P964" s="189"/>
      <c r="Q964" s="189"/>
      <c r="R964" s="189"/>
      <c r="S964" s="189"/>
      <c r="T964" s="189"/>
      <c r="U964" s="189"/>
      <c r="V964" s="189"/>
      <c r="W964" s="189"/>
      <c r="X964" s="189"/>
      <c r="Y964" s="189"/>
      <c r="Z964" s="189"/>
      <c r="AA964" s="189"/>
      <c r="AB964" s="189"/>
    </row>
    <row r="965" spans="1:28" ht="14.25" customHeight="1">
      <c r="A965" s="189"/>
      <c r="B965" s="189"/>
      <c r="C965" s="189"/>
      <c r="D965" s="189"/>
      <c r="E965" s="189"/>
      <c r="F965" s="189"/>
      <c r="G965" s="189"/>
      <c r="H965" s="189"/>
      <c r="I965" s="189"/>
      <c r="J965" s="189"/>
      <c r="K965" s="189"/>
      <c r="L965" s="189"/>
      <c r="M965" s="189"/>
      <c r="N965" s="189"/>
      <c r="O965" s="189"/>
      <c r="P965" s="189"/>
      <c r="Q965" s="189"/>
      <c r="R965" s="189"/>
      <c r="S965" s="189"/>
      <c r="T965" s="189"/>
      <c r="U965" s="189"/>
      <c r="V965" s="189"/>
      <c r="W965" s="189"/>
      <c r="X965" s="189"/>
      <c r="Y965" s="189"/>
      <c r="Z965" s="189"/>
      <c r="AA965" s="189"/>
      <c r="AB965" s="189"/>
    </row>
    <row r="966" spans="1:28" ht="14.25" customHeight="1">
      <c r="A966" s="189"/>
      <c r="B966" s="189"/>
      <c r="C966" s="189"/>
      <c r="D966" s="189"/>
      <c r="E966" s="189"/>
      <c r="F966" s="189"/>
      <c r="G966" s="189"/>
      <c r="H966" s="189"/>
      <c r="I966" s="189"/>
      <c r="J966" s="189"/>
      <c r="K966" s="189"/>
      <c r="L966" s="189"/>
      <c r="M966" s="189"/>
      <c r="N966" s="189"/>
      <c r="O966" s="189"/>
      <c r="P966" s="189"/>
      <c r="Q966" s="189"/>
      <c r="R966" s="189"/>
      <c r="S966" s="189"/>
      <c r="T966" s="189"/>
      <c r="U966" s="189"/>
      <c r="V966" s="189"/>
      <c r="W966" s="189"/>
      <c r="X966" s="189"/>
      <c r="Y966" s="189"/>
      <c r="Z966" s="189"/>
      <c r="AA966" s="189"/>
      <c r="AB966" s="189"/>
    </row>
    <row r="967" spans="1:28" ht="14.25" customHeight="1">
      <c r="A967" s="189"/>
      <c r="B967" s="189"/>
      <c r="C967" s="189"/>
      <c r="D967" s="189"/>
      <c r="E967" s="189"/>
      <c r="F967" s="189"/>
      <c r="G967" s="189"/>
      <c r="H967" s="189"/>
      <c r="I967" s="189"/>
      <c r="J967" s="189"/>
      <c r="K967" s="189"/>
      <c r="L967" s="189"/>
      <c r="M967" s="189"/>
      <c r="N967" s="189"/>
      <c r="O967" s="189"/>
      <c r="P967" s="189"/>
      <c r="Q967" s="189"/>
      <c r="R967" s="189"/>
      <c r="S967" s="189"/>
      <c r="T967" s="189"/>
      <c r="U967" s="189"/>
      <c r="V967" s="189"/>
      <c r="W967" s="189"/>
      <c r="X967" s="189"/>
      <c r="Y967" s="189"/>
      <c r="Z967" s="189"/>
      <c r="AA967" s="189"/>
      <c r="AB967" s="189"/>
    </row>
    <row r="968" spans="1:28" ht="14.25" customHeight="1">
      <c r="A968" s="189"/>
      <c r="B968" s="189"/>
      <c r="C968" s="189"/>
      <c r="D968" s="189"/>
      <c r="E968" s="189"/>
      <c r="F968" s="189"/>
      <c r="G968" s="189"/>
      <c r="H968" s="189"/>
      <c r="I968" s="189"/>
      <c r="J968" s="189"/>
      <c r="K968" s="189"/>
      <c r="L968" s="189"/>
      <c r="M968" s="189"/>
      <c r="N968" s="189"/>
      <c r="O968" s="189"/>
      <c r="P968" s="189"/>
      <c r="Q968" s="189"/>
      <c r="R968" s="189"/>
      <c r="S968" s="189"/>
      <c r="T968" s="189"/>
      <c r="U968" s="189"/>
      <c r="V968" s="189"/>
      <c r="W968" s="189"/>
      <c r="X968" s="189"/>
      <c r="Y968" s="189"/>
      <c r="Z968" s="189"/>
      <c r="AA968" s="189"/>
      <c r="AB968" s="189"/>
    </row>
    <row r="969" spans="1:28" ht="14.25" customHeight="1">
      <c r="A969" s="189"/>
      <c r="B969" s="189"/>
      <c r="C969" s="189"/>
      <c r="D969" s="189"/>
      <c r="E969" s="189"/>
      <c r="F969" s="189"/>
      <c r="G969" s="189"/>
      <c r="H969" s="189"/>
      <c r="I969" s="189"/>
      <c r="J969" s="189"/>
      <c r="K969" s="189"/>
      <c r="L969" s="189"/>
      <c r="M969" s="189"/>
      <c r="N969" s="189"/>
      <c r="O969" s="189"/>
      <c r="P969" s="189"/>
      <c r="Q969" s="189"/>
      <c r="R969" s="189"/>
      <c r="S969" s="189"/>
      <c r="T969" s="189"/>
      <c r="U969" s="189"/>
      <c r="V969" s="189"/>
      <c r="W969" s="189"/>
      <c r="X969" s="189"/>
      <c r="Y969" s="189"/>
      <c r="Z969" s="189"/>
      <c r="AA969" s="189"/>
      <c r="AB969" s="189"/>
    </row>
    <row r="970" spans="1:28" ht="14.25" customHeight="1">
      <c r="A970" s="189"/>
      <c r="B970" s="189"/>
      <c r="C970" s="189"/>
      <c r="D970" s="189"/>
      <c r="E970" s="189"/>
      <c r="F970" s="189"/>
      <c r="G970" s="189"/>
      <c r="H970" s="189"/>
      <c r="I970" s="189"/>
      <c r="J970" s="189"/>
      <c r="K970" s="189"/>
      <c r="L970" s="189"/>
      <c r="M970" s="189"/>
      <c r="N970" s="189"/>
      <c r="O970" s="189"/>
      <c r="P970" s="189"/>
      <c r="Q970" s="189"/>
      <c r="R970" s="189"/>
      <c r="S970" s="189"/>
      <c r="T970" s="189"/>
      <c r="U970" s="189"/>
      <c r="V970" s="189"/>
      <c r="W970" s="189"/>
      <c r="X970" s="189"/>
      <c r="Y970" s="189"/>
      <c r="Z970" s="189"/>
      <c r="AA970" s="189"/>
      <c r="AB970" s="189"/>
    </row>
    <row r="971" spans="1:28" ht="14.25" customHeight="1">
      <c r="A971" s="189"/>
      <c r="B971" s="189"/>
      <c r="C971" s="189"/>
      <c r="D971" s="189"/>
      <c r="E971" s="189"/>
      <c r="F971" s="189"/>
      <c r="G971" s="189"/>
      <c r="H971" s="189"/>
      <c r="I971" s="189"/>
      <c r="J971" s="189"/>
      <c r="K971" s="189"/>
      <c r="L971" s="189"/>
      <c r="M971" s="189"/>
      <c r="N971" s="189"/>
      <c r="O971" s="189"/>
      <c r="P971" s="189"/>
      <c r="Q971" s="189"/>
      <c r="R971" s="189"/>
      <c r="S971" s="189"/>
      <c r="T971" s="189"/>
      <c r="U971" s="189"/>
      <c r="V971" s="189"/>
      <c r="W971" s="189"/>
      <c r="X971" s="189"/>
      <c r="Y971" s="189"/>
      <c r="Z971" s="189"/>
      <c r="AA971" s="189"/>
      <c r="AB971" s="189"/>
    </row>
    <row r="972" spans="1:28" ht="14.25" customHeight="1">
      <c r="A972" s="189"/>
      <c r="B972" s="189"/>
      <c r="C972" s="189"/>
      <c r="D972" s="189"/>
      <c r="E972" s="189"/>
      <c r="F972" s="189"/>
      <c r="G972" s="189"/>
      <c r="H972" s="189"/>
      <c r="I972" s="189"/>
      <c r="J972" s="189"/>
      <c r="K972" s="189"/>
      <c r="L972" s="189"/>
      <c r="M972" s="189"/>
      <c r="N972" s="189"/>
      <c r="O972" s="189"/>
      <c r="P972" s="189"/>
      <c r="Q972" s="189"/>
      <c r="R972" s="189"/>
      <c r="S972" s="189"/>
      <c r="T972" s="189"/>
      <c r="U972" s="189"/>
      <c r="V972" s="189"/>
      <c r="W972" s="189"/>
      <c r="X972" s="189"/>
      <c r="Y972" s="189"/>
      <c r="Z972" s="189"/>
      <c r="AA972" s="189"/>
      <c r="AB972" s="189"/>
    </row>
    <row r="973" spans="1:28" ht="14.25" customHeight="1">
      <c r="A973" s="189"/>
      <c r="B973" s="189"/>
      <c r="C973" s="189"/>
      <c r="D973" s="189"/>
      <c r="E973" s="189"/>
      <c r="F973" s="189"/>
      <c r="G973" s="189"/>
      <c r="H973" s="189"/>
      <c r="I973" s="189"/>
      <c r="J973" s="189"/>
      <c r="K973" s="189"/>
      <c r="L973" s="189"/>
      <c r="M973" s="189"/>
      <c r="N973" s="189"/>
      <c r="O973" s="189"/>
      <c r="P973" s="189"/>
      <c r="Q973" s="189"/>
      <c r="R973" s="189"/>
      <c r="S973" s="189"/>
      <c r="T973" s="189"/>
      <c r="U973" s="189"/>
      <c r="V973" s="189"/>
      <c r="W973" s="189"/>
      <c r="X973" s="189"/>
      <c r="Y973" s="189"/>
      <c r="Z973" s="189"/>
      <c r="AA973" s="189"/>
      <c r="AB973" s="189"/>
    </row>
    <row r="974" spans="1:28" ht="14.25" customHeight="1">
      <c r="A974" s="189"/>
      <c r="B974" s="189"/>
      <c r="C974" s="189"/>
      <c r="D974" s="189"/>
      <c r="E974" s="189"/>
      <c r="F974" s="189"/>
      <c r="G974" s="189"/>
      <c r="H974" s="189"/>
      <c r="I974" s="189"/>
      <c r="J974" s="189"/>
      <c r="K974" s="189"/>
      <c r="L974" s="189"/>
      <c r="M974" s="189"/>
      <c r="N974" s="189"/>
      <c r="O974" s="189"/>
      <c r="P974" s="189"/>
      <c r="Q974" s="189"/>
      <c r="R974" s="189"/>
      <c r="S974" s="189"/>
      <c r="T974" s="189"/>
      <c r="U974" s="189"/>
      <c r="V974" s="189"/>
      <c r="W974" s="189"/>
      <c r="X974" s="189"/>
      <c r="Y974" s="189"/>
      <c r="Z974" s="189"/>
      <c r="AA974" s="189"/>
      <c r="AB974" s="189"/>
    </row>
    <row r="975" spans="1:28" ht="14.25" customHeight="1">
      <c r="A975" s="189"/>
      <c r="B975" s="189"/>
      <c r="C975" s="189"/>
      <c r="D975" s="189"/>
      <c r="E975" s="189"/>
      <c r="F975" s="189"/>
      <c r="G975" s="189"/>
      <c r="H975" s="189"/>
      <c r="I975" s="189"/>
      <c r="J975" s="189"/>
      <c r="K975" s="189"/>
      <c r="L975" s="189"/>
      <c r="M975" s="189"/>
      <c r="N975" s="189"/>
      <c r="O975" s="189"/>
      <c r="P975" s="189"/>
      <c r="Q975" s="189"/>
      <c r="R975" s="189"/>
      <c r="S975" s="189"/>
      <c r="T975" s="189"/>
      <c r="U975" s="189"/>
      <c r="V975" s="189"/>
      <c r="W975" s="189"/>
      <c r="X975" s="189"/>
      <c r="Y975" s="189"/>
      <c r="Z975" s="189"/>
      <c r="AA975" s="189"/>
      <c r="AB975" s="189"/>
    </row>
    <row r="976" spans="1:28" ht="14.25" customHeight="1">
      <c r="A976" s="189"/>
      <c r="B976" s="189"/>
      <c r="C976" s="189"/>
      <c r="D976" s="189"/>
      <c r="E976" s="189"/>
      <c r="F976" s="189"/>
      <c r="G976" s="189"/>
      <c r="H976" s="189"/>
      <c r="I976" s="189"/>
      <c r="J976" s="189"/>
      <c r="K976" s="189"/>
      <c r="L976" s="189"/>
      <c r="M976" s="189"/>
      <c r="N976" s="189"/>
      <c r="O976" s="189"/>
      <c r="P976" s="189"/>
      <c r="Q976" s="189"/>
      <c r="R976" s="189"/>
      <c r="S976" s="189"/>
      <c r="T976" s="189"/>
      <c r="U976" s="189"/>
      <c r="V976" s="189"/>
      <c r="W976" s="189"/>
      <c r="X976" s="189"/>
      <c r="Y976" s="189"/>
      <c r="Z976" s="189"/>
      <c r="AA976" s="189"/>
      <c r="AB976" s="189"/>
    </row>
    <row r="977" spans="1:28" ht="14.25" customHeight="1">
      <c r="A977" s="189"/>
      <c r="B977" s="189"/>
      <c r="C977" s="189"/>
      <c r="D977" s="189"/>
      <c r="E977" s="189"/>
      <c r="F977" s="189"/>
      <c r="G977" s="189"/>
      <c r="H977" s="189"/>
      <c r="I977" s="189"/>
      <c r="J977" s="189"/>
      <c r="K977" s="189"/>
      <c r="L977" s="189"/>
      <c r="M977" s="189"/>
      <c r="N977" s="189"/>
      <c r="O977" s="189"/>
      <c r="P977" s="189"/>
      <c r="Q977" s="189"/>
      <c r="R977" s="189"/>
      <c r="S977" s="189"/>
      <c r="T977" s="189"/>
      <c r="U977" s="189"/>
      <c r="V977" s="189"/>
      <c r="W977" s="189"/>
      <c r="X977" s="189"/>
      <c r="Y977" s="189"/>
      <c r="Z977" s="189"/>
      <c r="AA977" s="189"/>
      <c r="AB977" s="189"/>
    </row>
    <row r="978" spans="1:28" ht="14.25" customHeight="1">
      <c r="A978" s="189"/>
      <c r="B978" s="189"/>
      <c r="C978" s="189"/>
      <c r="D978" s="189"/>
      <c r="E978" s="189"/>
      <c r="F978" s="189"/>
      <c r="G978" s="189"/>
      <c r="H978" s="189"/>
      <c r="I978" s="189"/>
      <c r="J978" s="189"/>
      <c r="K978" s="189"/>
      <c r="L978" s="189"/>
      <c r="M978" s="189"/>
      <c r="N978" s="189"/>
      <c r="O978" s="189"/>
      <c r="P978" s="189"/>
      <c r="Q978" s="189"/>
      <c r="R978" s="189"/>
      <c r="S978" s="189"/>
      <c r="T978" s="189"/>
      <c r="U978" s="189"/>
      <c r="V978" s="189"/>
      <c r="W978" s="189"/>
      <c r="X978" s="189"/>
      <c r="Y978" s="189"/>
      <c r="Z978" s="189"/>
      <c r="AA978" s="189"/>
      <c r="AB978" s="189"/>
    </row>
    <row r="979" spans="1:28" ht="14.25" customHeight="1">
      <c r="A979" s="189"/>
      <c r="B979" s="189"/>
      <c r="C979" s="189"/>
      <c r="D979" s="189"/>
      <c r="E979" s="189"/>
      <c r="F979" s="189"/>
      <c r="G979" s="189"/>
      <c r="H979" s="189"/>
      <c r="I979" s="189"/>
      <c r="J979" s="189"/>
      <c r="K979" s="189"/>
      <c r="L979" s="189"/>
      <c r="M979" s="189"/>
      <c r="N979" s="189"/>
      <c r="O979" s="189"/>
      <c r="P979" s="189"/>
      <c r="Q979" s="189"/>
      <c r="R979" s="189"/>
      <c r="S979" s="189"/>
      <c r="T979" s="189"/>
      <c r="U979" s="189"/>
      <c r="V979" s="189"/>
      <c r="W979" s="189"/>
      <c r="X979" s="189"/>
      <c r="Y979" s="189"/>
      <c r="Z979" s="189"/>
      <c r="AA979" s="189"/>
      <c r="AB979" s="189"/>
    </row>
    <row r="980" spans="1:28" ht="14.25" customHeight="1">
      <c r="A980" s="189"/>
      <c r="B980" s="189"/>
      <c r="C980" s="189"/>
      <c r="D980" s="189"/>
      <c r="E980" s="189"/>
      <c r="F980" s="189"/>
      <c r="G980" s="189"/>
      <c r="H980" s="189"/>
      <c r="I980" s="189"/>
      <c r="J980" s="189"/>
      <c r="K980" s="189"/>
      <c r="L980" s="189"/>
      <c r="M980" s="189"/>
      <c r="N980" s="189"/>
      <c r="O980" s="189"/>
      <c r="P980" s="189"/>
      <c r="Q980" s="189"/>
      <c r="R980" s="189"/>
      <c r="S980" s="189"/>
      <c r="T980" s="189"/>
      <c r="U980" s="189"/>
      <c r="V980" s="189"/>
      <c r="W980" s="189"/>
      <c r="X980" s="189"/>
      <c r="Y980" s="189"/>
      <c r="Z980" s="189"/>
      <c r="AA980" s="189"/>
      <c r="AB980" s="189"/>
    </row>
    <row r="981" spans="1:28" ht="14.25" customHeight="1">
      <c r="A981" s="189"/>
      <c r="B981" s="189"/>
      <c r="C981" s="189"/>
      <c r="D981" s="189"/>
      <c r="E981" s="189"/>
      <c r="F981" s="189"/>
      <c r="G981" s="189"/>
      <c r="H981" s="189"/>
      <c r="I981" s="189"/>
      <c r="J981" s="189"/>
      <c r="K981" s="189"/>
      <c r="L981" s="189"/>
      <c r="M981" s="189"/>
      <c r="N981" s="189"/>
      <c r="O981" s="189"/>
      <c r="P981" s="189"/>
      <c r="Q981" s="189"/>
      <c r="R981" s="189"/>
      <c r="S981" s="189"/>
      <c r="T981" s="189"/>
      <c r="U981" s="189"/>
      <c r="V981" s="189"/>
      <c r="W981" s="189"/>
      <c r="X981" s="189"/>
      <c r="Y981" s="189"/>
      <c r="Z981" s="189"/>
      <c r="AA981" s="189"/>
      <c r="AB981" s="189"/>
    </row>
    <row r="982" spans="1:28" ht="14.25" customHeight="1">
      <c r="A982" s="189"/>
      <c r="B982" s="189"/>
      <c r="C982" s="189"/>
      <c r="D982" s="189"/>
      <c r="E982" s="189"/>
      <c r="F982" s="189"/>
      <c r="G982" s="189"/>
      <c r="H982" s="189"/>
      <c r="I982" s="189"/>
      <c r="J982" s="189"/>
      <c r="K982" s="189"/>
      <c r="L982" s="189"/>
      <c r="M982" s="189"/>
      <c r="N982" s="189"/>
      <c r="O982" s="189"/>
      <c r="P982" s="189"/>
      <c r="Q982" s="189"/>
      <c r="R982" s="189"/>
      <c r="S982" s="189"/>
      <c r="T982" s="189"/>
      <c r="U982" s="189"/>
      <c r="V982" s="189"/>
      <c r="W982" s="189"/>
      <c r="X982" s="189"/>
      <c r="Y982" s="189"/>
      <c r="Z982" s="189"/>
      <c r="AA982" s="189"/>
      <c r="AB982" s="189"/>
    </row>
    <row r="983" spans="1:28" ht="14.25" customHeight="1">
      <c r="A983" s="189"/>
      <c r="B983" s="189"/>
      <c r="C983" s="189"/>
      <c r="D983" s="189"/>
      <c r="E983" s="189"/>
      <c r="F983" s="189"/>
      <c r="G983" s="189"/>
      <c r="H983" s="189"/>
      <c r="I983" s="189"/>
      <c r="J983" s="189"/>
      <c r="K983" s="189"/>
      <c r="L983" s="189"/>
      <c r="M983" s="189"/>
      <c r="N983" s="189"/>
      <c r="O983" s="189"/>
      <c r="P983" s="189"/>
      <c r="Q983" s="189"/>
      <c r="R983" s="189"/>
      <c r="S983" s="189"/>
      <c r="T983" s="189"/>
      <c r="U983" s="189"/>
      <c r="V983" s="189"/>
      <c r="W983" s="189"/>
      <c r="X983" s="189"/>
      <c r="Y983" s="189"/>
      <c r="Z983" s="189"/>
      <c r="AA983" s="189"/>
      <c r="AB983" s="189"/>
    </row>
    <row r="984" spans="1:28" ht="14.25" customHeight="1">
      <c r="A984" s="189"/>
      <c r="B984" s="189"/>
      <c r="C984" s="189"/>
      <c r="D984" s="189"/>
      <c r="E984" s="189"/>
      <c r="F984" s="189"/>
      <c r="G984" s="189"/>
      <c r="H984" s="189"/>
      <c r="I984" s="189"/>
      <c r="J984" s="189"/>
      <c r="K984" s="189"/>
      <c r="L984" s="189"/>
      <c r="M984" s="189"/>
      <c r="N984" s="189"/>
      <c r="O984" s="189"/>
      <c r="P984" s="189"/>
      <c r="Q984" s="189"/>
      <c r="R984" s="189"/>
      <c r="S984" s="189"/>
      <c r="T984" s="189"/>
      <c r="U984" s="189"/>
      <c r="V984" s="189"/>
      <c r="W984" s="189"/>
      <c r="X984" s="189"/>
      <c r="Y984" s="189"/>
      <c r="Z984" s="189"/>
      <c r="AA984" s="189"/>
      <c r="AB984" s="189"/>
    </row>
    <row r="985" spans="1:28" ht="14.25" customHeight="1">
      <c r="A985" s="189"/>
      <c r="B985" s="189"/>
      <c r="C985" s="189"/>
      <c r="D985" s="189"/>
      <c r="E985" s="189"/>
      <c r="F985" s="189"/>
      <c r="G985" s="189"/>
      <c r="H985" s="189"/>
      <c r="I985" s="189"/>
      <c r="J985" s="189"/>
      <c r="K985" s="189"/>
      <c r="L985" s="189"/>
      <c r="M985" s="189"/>
      <c r="N985" s="189"/>
      <c r="O985" s="189"/>
      <c r="P985" s="189"/>
      <c r="Q985" s="189"/>
      <c r="R985" s="189"/>
      <c r="S985" s="189"/>
      <c r="T985" s="189"/>
      <c r="U985" s="189"/>
      <c r="V985" s="189"/>
      <c r="W985" s="189"/>
      <c r="X985" s="189"/>
      <c r="Y985" s="189"/>
      <c r="Z985" s="189"/>
      <c r="AA985" s="189"/>
      <c r="AB985" s="189"/>
    </row>
    <row r="986" spans="1:28" ht="14.25" customHeight="1">
      <c r="A986" s="189"/>
      <c r="B986" s="189"/>
      <c r="C986" s="189"/>
      <c r="D986" s="189"/>
      <c r="E986" s="189"/>
      <c r="F986" s="189"/>
      <c r="G986" s="189"/>
      <c r="H986" s="189"/>
      <c r="I986" s="189"/>
      <c r="J986" s="189"/>
      <c r="K986" s="189"/>
      <c r="L986" s="189"/>
      <c r="M986" s="189"/>
      <c r="N986" s="189"/>
      <c r="O986" s="189"/>
      <c r="P986" s="189"/>
      <c r="Q986" s="189"/>
      <c r="R986" s="189"/>
      <c r="S986" s="189"/>
      <c r="T986" s="189"/>
      <c r="U986" s="189"/>
      <c r="V986" s="189"/>
      <c r="W986" s="189"/>
      <c r="X986" s="189"/>
      <c r="Y986" s="189"/>
      <c r="Z986" s="189"/>
      <c r="AA986" s="189"/>
      <c r="AB986" s="189"/>
    </row>
    <row r="987" spans="1:28" ht="14.25" customHeight="1">
      <c r="A987" s="189"/>
      <c r="B987" s="189"/>
      <c r="C987" s="189"/>
      <c r="D987" s="189"/>
      <c r="E987" s="189"/>
      <c r="F987" s="189"/>
      <c r="G987" s="189"/>
      <c r="H987" s="189"/>
      <c r="I987" s="189"/>
      <c r="J987" s="189"/>
      <c r="K987" s="189"/>
      <c r="L987" s="189"/>
      <c r="M987" s="189"/>
      <c r="N987" s="189"/>
      <c r="O987" s="189"/>
      <c r="P987" s="189"/>
      <c r="Q987" s="189"/>
      <c r="R987" s="189"/>
      <c r="S987" s="189"/>
      <c r="T987" s="189"/>
      <c r="U987" s="189"/>
      <c r="V987" s="189"/>
      <c r="W987" s="189"/>
      <c r="X987" s="189"/>
      <c r="Y987" s="189"/>
      <c r="Z987" s="189"/>
      <c r="AA987" s="189"/>
      <c r="AB987" s="189"/>
    </row>
    <row r="988" spans="1:28" ht="14.25" customHeight="1">
      <c r="A988" s="189"/>
      <c r="B988" s="189"/>
      <c r="C988" s="189"/>
      <c r="D988" s="189"/>
      <c r="E988" s="189"/>
      <c r="F988" s="189"/>
      <c r="G988" s="189"/>
      <c r="H988" s="189"/>
      <c r="I988" s="189"/>
      <c r="J988" s="189"/>
      <c r="K988" s="189"/>
      <c r="L988" s="189"/>
      <c r="M988" s="189"/>
      <c r="N988" s="189"/>
      <c r="O988" s="189"/>
      <c r="P988" s="189"/>
      <c r="Q988" s="189"/>
      <c r="R988" s="189"/>
      <c r="S988" s="189"/>
      <c r="T988" s="189"/>
      <c r="U988" s="189"/>
      <c r="V988" s="189"/>
      <c r="W988" s="189"/>
      <c r="X988" s="189"/>
      <c r="Y988" s="189"/>
      <c r="Z988" s="189"/>
      <c r="AA988" s="189"/>
      <c r="AB988" s="189"/>
    </row>
    <row r="989" spans="1:28" ht="14.25" customHeight="1">
      <c r="A989" s="189"/>
      <c r="B989" s="189"/>
      <c r="C989" s="189"/>
      <c r="D989" s="189"/>
      <c r="E989" s="189"/>
      <c r="F989" s="189"/>
      <c r="G989" s="189"/>
      <c r="H989" s="189"/>
      <c r="I989" s="189"/>
      <c r="J989" s="189"/>
      <c r="K989" s="189"/>
      <c r="L989" s="189"/>
      <c r="M989" s="189"/>
      <c r="N989" s="189"/>
      <c r="O989" s="189"/>
      <c r="P989" s="189"/>
      <c r="Q989" s="189"/>
      <c r="R989" s="189"/>
      <c r="S989" s="189"/>
      <c r="T989" s="189"/>
      <c r="U989" s="189"/>
      <c r="V989" s="189"/>
      <c r="W989" s="189"/>
      <c r="X989" s="189"/>
      <c r="Y989" s="189"/>
      <c r="Z989" s="189"/>
      <c r="AA989" s="189"/>
      <c r="AB989" s="189"/>
    </row>
    <row r="990" spans="1:28" ht="14.25" customHeight="1">
      <c r="A990" s="189"/>
      <c r="B990" s="189"/>
      <c r="C990" s="189"/>
      <c r="D990" s="189"/>
      <c r="E990" s="189"/>
      <c r="F990" s="189"/>
      <c r="G990" s="189"/>
      <c r="H990" s="189"/>
      <c r="I990" s="189"/>
      <c r="J990" s="189"/>
      <c r="K990" s="189"/>
      <c r="L990" s="189"/>
      <c r="M990" s="189"/>
      <c r="N990" s="189"/>
      <c r="O990" s="189"/>
      <c r="P990" s="189"/>
      <c r="Q990" s="189"/>
      <c r="R990" s="189"/>
      <c r="S990" s="189"/>
      <c r="T990" s="189"/>
      <c r="U990" s="189"/>
      <c r="V990" s="189"/>
      <c r="W990" s="189"/>
      <c r="X990" s="189"/>
      <c r="Y990" s="189"/>
      <c r="Z990" s="189"/>
      <c r="AA990" s="189"/>
      <c r="AB990" s="189"/>
    </row>
    <row r="991" spans="1:28" ht="14.25" customHeight="1">
      <c r="A991" s="189"/>
      <c r="B991" s="189"/>
      <c r="C991" s="189"/>
      <c r="D991" s="189"/>
      <c r="E991" s="189"/>
      <c r="F991" s="189"/>
      <c r="G991" s="189"/>
      <c r="H991" s="189"/>
      <c r="I991" s="189"/>
      <c r="J991" s="189"/>
      <c r="K991" s="189"/>
      <c r="L991" s="189"/>
      <c r="M991" s="189"/>
      <c r="N991" s="189"/>
      <c r="O991" s="189"/>
      <c r="P991" s="189"/>
      <c r="Q991" s="189"/>
      <c r="R991" s="189"/>
      <c r="S991" s="189"/>
      <c r="T991" s="189"/>
      <c r="U991" s="189"/>
      <c r="V991" s="189"/>
      <c r="W991" s="189"/>
      <c r="X991" s="189"/>
      <c r="Y991" s="189"/>
      <c r="Z991" s="189"/>
      <c r="AA991" s="189"/>
      <c r="AB991" s="189"/>
    </row>
    <row r="992" spans="1:28" ht="14.25" customHeight="1">
      <c r="A992" s="189"/>
      <c r="B992" s="189"/>
      <c r="C992" s="189"/>
      <c r="D992" s="189"/>
      <c r="E992" s="189"/>
      <c r="F992" s="189"/>
      <c r="G992" s="189"/>
      <c r="H992" s="189"/>
      <c r="I992" s="189"/>
      <c r="J992" s="189"/>
      <c r="K992" s="189"/>
      <c r="L992" s="189"/>
      <c r="M992" s="189"/>
      <c r="N992" s="189"/>
      <c r="O992" s="189"/>
      <c r="P992" s="189"/>
      <c r="Q992" s="189"/>
      <c r="R992" s="189"/>
      <c r="S992" s="189"/>
      <c r="T992" s="189"/>
      <c r="U992" s="189"/>
      <c r="V992" s="189"/>
      <c r="W992" s="189"/>
      <c r="X992" s="189"/>
      <c r="Y992" s="189"/>
      <c r="Z992" s="189"/>
      <c r="AA992" s="189"/>
      <c r="AB992" s="189"/>
    </row>
    <row r="993" spans="1:28" ht="14.25" customHeight="1">
      <c r="A993" s="189"/>
      <c r="B993" s="189"/>
      <c r="C993" s="189"/>
      <c r="D993" s="189"/>
      <c r="E993" s="189"/>
      <c r="F993" s="189"/>
      <c r="G993" s="189"/>
      <c r="H993" s="189"/>
      <c r="I993" s="189"/>
      <c r="J993" s="189"/>
      <c r="K993" s="189"/>
      <c r="L993" s="189"/>
      <c r="M993" s="189"/>
      <c r="N993" s="189"/>
      <c r="O993" s="189"/>
      <c r="P993" s="189"/>
      <c r="Q993" s="189"/>
      <c r="R993" s="189"/>
      <c r="S993" s="189"/>
      <c r="T993" s="189"/>
      <c r="U993" s="189"/>
      <c r="V993" s="189"/>
      <c r="W993" s="189"/>
      <c r="X993" s="189"/>
      <c r="Y993" s="189"/>
      <c r="Z993" s="189"/>
      <c r="AA993" s="189"/>
      <c r="AB993" s="189"/>
    </row>
    <row r="994" spans="1:28" ht="14.25" customHeight="1">
      <c r="A994" s="189"/>
      <c r="B994" s="189"/>
      <c r="C994" s="189"/>
      <c r="D994" s="189"/>
      <c r="E994" s="189"/>
      <c r="F994" s="189"/>
      <c r="G994" s="189"/>
      <c r="H994" s="189"/>
      <c r="I994" s="189"/>
      <c r="J994" s="189"/>
      <c r="K994" s="189"/>
      <c r="L994" s="189"/>
      <c r="M994" s="189"/>
      <c r="N994" s="189"/>
      <c r="O994" s="189"/>
      <c r="P994" s="189"/>
      <c r="Q994" s="189"/>
      <c r="R994" s="189"/>
      <c r="S994" s="189"/>
      <c r="T994" s="189"/>
      <c r="U994" s="189"/>
      <c r="V994" s="189"/>
      <c r="W994" s="189"/>
      <c r="X994" s="189"/>
      <c r="Y994" s="189"/>
      <c r="Z994" s="189"/>
      <c r="AA994" s="189"/>
      <c r="AB994" s="189"/>
    </row>
    <row r="995" spans="1:28" ht="14.25" customHeight="1">
      <c r="A995" s="189"/>
      <c r="B995" s="189"/>
      <c r="C995" s="189"/>
      <c r="D995" s="189"/>
      <c r="E995" s="189"/>
      <c r="F995" s="189"/>
      <c r="G995" s="189"/>
      <c r="H995" s="189"/>
      <c r="I995" s="189"/>
      <c r="J995" s="189"/>
      <c r="K995" s="189"/>
      <c r="L995" s="189"/>
      <c r="M995" s="189"/>
      <c r="N995" s="189"/>
      <c r="O995" s="189"/>
      <c r="P995" s="189"/>
      <c r="Q995" s="189"/>
      <c r="R995" s="189"/>
      <c r="S995" s="189"/>
      <c r="T995" s="189"/>
      <c r="U995" s="189"/>
      <c r="V995" s="189"/>
      <c r="W995" s="189"/>
      <c r="X995" s="189"/>
      <c r="Y995" s="189"/>
      <c r="Z995" s="189"/>
      <c r="AA995" s="189"/>
      <c r="AB995" s="189"/>
    </row>
    <row r="996" spans="1:28" ht="14.25" customHeight="1">
      <c r="A996" s="189"/>
      <c r="B996" s="189"/>
      <c r="C996" s="189"/>
      <c r="D996" s="189"/>
      <c r="E996" s="189"/>
      <c r="F996" s="189"/>
      <c r="G996" s="189"/>
      <c r="H996" s="189"/>
      <c r="I996" s="189"/>
      <c r="J996" s="189"/>
      <c r="K996" s="189"/>
      <c r="L996" s="189"/>
      <c r="M996" s="189"/>
      <c r="N996" s="189"/>
      <c r="O996" s="189"/>
      <c r="P996" s="189"/>
      <c r="Q996" s="189"/>
      <c r="R996" s="189"/>
      <c r="S996" s="189"/>
      <c r="T996" s="189"/>
      <c r="U996" s="189"/>
      <c r="V996" s="189"/>
      <c r="W996" s="189"/>
      <c r="X996" s="189"/>
      <c r="Y996" s="189"/>
      <c r="Z996" s="189"/>
      <c r="AA996" s="189"/>
      <c r="AB996" s="189"/>
    </row>
    <row r="997" spans="1:28" ht="14.25" customHeight="1">
      <c r="A997" s="189"/>
      <c r="B997" s="189"/>
      <c r="C997" s="189"/>
      <c r="D997" s="189"/>
      <c r="E997" s="189"/>
      <c r="F997" s="189"/>
      <c r="G997" s="189"/>
      <c r="H997" s="189"/>
      <c r="I997" s="189"/>
      <c r="J997" s="189"/>
      <c r="K997" s="189"/>
      <c r="L997" s="189"/>
      <c r="M997" s="189"/>
      <c r="N997" s="189"/>
      <c r="O997" s="189"/>
      <c r="P997" s="189"/>
      <c r="Q997" s="189"/>
      <c r="R997" s="189"/>
      <c r="S997" s="189"/>
      <c r="T997" s="189"/>
      <c r="U997" s="189"/>
      <c r="V997" s="189"/>
      <c r="W997" s="189"/>
      <c r="X997" s="189"/>
      <c r="Y997" s="189"/>
      <c r="Z997" s="189"/>
      <c r="AA997" s="189"/>
      <c r="AB997" s="189"/>
    </row>
    <row r="998" spans="1:28" ht="14.25" customHeight="1">
      <c r="A998" s="189"/>
      <c r="B998" s="189"/>
      <c r="C998" s="189"/>
      <c r="D998" s="189"/>
      <c r="E998" s="189"/>
      <c r="F998" s="189"/>
      <c r="G998" s="189"/>
      <c r="H998" s="189"/>
      <c r="I998" s="189"/>
      <c r="J998" s="189"/>
      <c r="K998" s="189"/>
      <c r="L998" s="189"/>
      <c r="M998" s="189"/>
      <c r="N998" s="189"/>
      <c r="O998" s="189"/>
      <c r="P998" s="189"/>
      <c r="Q998" s="189"/>
      <c r="R998" s="189"/>
      <c r="S998" s="189"/>
      <c r="T998" s="189"/>
      <c r="U998" s="189"/>
      <c r="V998" s="189"/>
      <c r="W998" s="189"/>
      <c r="X998" s="189"/>
      <c r="Y998" s="189"/>
      <c r="Z998" s="189"/>
      <c r="AA998" s="189"/>
      <c r="AB998" s="189"/>
    </row>
    <row r="999" spans="1:28" ht="14.25" customHeight="1">
      <c r="A999" s="189"/>
      <c r="B999" s="189"/>
      <c r="C999" s="189"/>
      <c r="D999" s="189"/>
      <c r="E999" s="189"/>
      <c r="F999" s="189"/>
      <c r="G999" s="189"/>
      <c r="H999" s="189"/>
      <c r="I999" s="189"/>
      <c r="J999" s="189"/>
      <c r="K999" s="189"/>
      <c r="L999" s="189"/>
      <c r="M999" s="189"/>
      <c r="N999" s="189"/>
      <c r="O999" s="189"/>
      <c r="P999" s="189"/>
      <c r="Q999" s="189"/>
      <c r="R999" s="189"/>
      <c r="S999" s="189"/>
      <c r="T999" s="189"/>
      <c r="U999" s="189"/>
      <c r="V999" s="189"/>
      <c r="W999" s="189"/>
      <c r="X999" s="189"/>
      <c r="Y999" s="189"/>
      <c r="Z999" s="189"/>
      <c r="AA999" s="189"/>
      <c r="AB999" s="189"/>
    </row>
    <row r="1000" spans="1:28" ht="14.25" customHeight="1">
      <c r="A1000" s="189"/>
      <c r="B1000" s="189"/>
      <c r="C1000" s="189"/>
      <c r="D1000" s="189"/>
      <c r="E1000" s="189"/>
      <c r="F1000" s="189"/>
      <c r="G1000" s="189"/>
      <c r="H1000" s="189"/>
      <c r="I1000" s="189"/>
      <c r="J1000" s="189"/>
      <c r="K1000" s="189"/>
      <c r="L1000" s="189"/>
      <c r="M1000" s="189"/>
      <c r="N1000" s="189"/>
      <c r="O1000" s="189"/>
      <c r="P1000" s="189"/>
      <c r="Q1000" s="189"/>
      <c r="R1000" s="189"/>
      <c r="S1000" s="189"/>
      <c r="T1000" s="189"/>
      <c r="U1000" s="189"/>
      <c r="V1000" s="189"/>
      <c r="W1000" s="189"/>
      <c r="X1000" s="189"/>
      <c r="Y1000" s="189"/>
      <c r="Z1000" s="189"/>
      <c r="AA1000" s="189"/>
      <c r="AB1000" s="189"/>
    </row>
  </sheetData>
  <mergeCells count="1">
    <mergeCell ref="X6:AB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sesuai PMK 44 2016</vt:lpstr>
      <vt:lpstr>Penilaian Manajemen Pkm </vt:lpstr>
      <vt:lpstr>Cara Perhitungan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2023-04-10T05:07:38Z</dcterms:modified>
</cp:coreProperties>
</file>