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050"/>
  </bookViews>
  <sheets>
    <sheet name="sesuai PMK 44 2016" sheetId="2" r:id="rId1"/>
    <sheet name="Penilaian Manajemen Pkm " sheetId="4" r:id="rId2"/>
    <sheet name="Cara Perhitungan" sheetId="5" r:id="rId3"/>
  </sheets>
  <calcPr calcId="162913"/>
</workbook>
</file>

<file path=xl/calcChain.xml><?xml version="1.0" encoding="utf-8"?>
<calcChain xmlns="http://schemas.openxmlformats.org/spreadsheetml/2006/main">
  <c r="G176" i="4" l="1"/>
  <c r="G118" i="4"/>
  <c r="G132" i="4" s="1"/>
  <c r="G110" i="4"/>
  <c r="G96" i="4"/>
  <c r="G69" i="4"/>
  <c r="G50" i="4"/>
  <c r="G14" i="4"/>
  <c r="G177" i="4" s="1"/>
  <c r="I202" i="2"/>
  <c r="L202" i="2" s="1"/>
  <c r="K201" i="2" s="1"/>
  <c r="I200" i="2"/>
  <c r="I199" i="2"/>
  <c r="L199" i="2" s="1"/>
  <c r="I198" i="2"/>
  <c r="L198" i="2" s="1"/>
  <c r="I197" i="2"/>
  <c r="L197" i="2" s="1"/>
  <c r="L196" i="2"/>
  <c r="L193" i="2"/>
  <c r="I193" i="2"/>
  <c r="K192" i="2"/>
  <c r="I191" i="2"/>
  <c r="I190" i="2"/>
  <c r="I189" i="2"/>
  <c r="L188" i="2"/>
  <c r="I188" i="2"/>
  <c r="I187" i="2"/>
  <c r="I186" i="2"/>
  <c r="L185" i="2"/>
  <c r="I185" i="2"/>
  <c r="I184" i="2"/>
  <c r="I183" i="2"/>
  <c r="K182" i="2"/>
  <c r="I179" i="2"/>
  <c r="L179" i="2" s="1"/>
  <c r="I178" i="2"/>
  <c r="L178" i="2" s="1"/>
  <c r="K177" i="2" s="1"/>
  <c r="L174" i="2"/>
  <c r="K172" i="2" s="1"/>
  <c r="I174" i="2"/>
  <c r="I173" i="2"/>
  <c r="L171" i="2"/>
  <c r="I170" i="2"/>
  <c r="L170" i="2" s="1"/>
  <c r="I169" i="2"/>
  <c r="L169" i="2" s="1"/>
  <c r="I167" i="2"/>
  <c r="L167" i="2" s="1"/>
  <c r="I166" i="2"/>
  <c r="L166" i="2" s="1"/>
  <c r="I165" i="2"/>
  <c r="K164" i="2"/>
  <c r="K163" i="2" s="1"/>
  <c r="L162" i="2"/>
  <c r="I162" i="2"/>
  <c r="I161" i="2"/>
  <c r="I160" i="2"/>
  <c r="L159" i="2"/>
  <c r="I159" i="2"/>
  <c r="K158" i="2"/>
  <c r="I157" i="2"/>
  <c r="L157" i="2" s="1"/>
  <c r="I156" i="2"/>
  <c r="L156" i="2" s="1"/>
  <c r="L154" i="2"/>
  <c r="I154" i="2"/>
  <c r="L152" i="2"/>
  <c r="I152" i="2"/>
  <c r="I151" i="2"/>
  <c r="I150" i="2"/>
  <c r="L150" i="2" s="1"/>
  <c r="I149" i="2"/>
  <c r="L149" i="2" s="1"/>
  <c r="K148" i="2" s="1"/>
  <c r="I146" i="2"/>
  <c r="L146" i="2" s="1"/>
  <c r="I145" i="2"/>
  <c r="L145" i="2" s="1"/>
  <c r="I144" i="2"/>
  <c r="L144" i="2" s="1"/>
  <c r="I143" i="2"/>
  <c r="L143" i="2" s="1"/>
  <c r="I142" i="2"/>
  <c r="L142" i="2" s="1"/>
  <c r="I141" i="2"/>
  <c r="L141" i="2" s="1"/>
  <c r="I140" i="2"/>
  <c r="L139" i="2"/>
  <c r="I139" i="2"/>
  <c r="I138" i="2"/>
  <c r="I137" i="2"/>
  <c r="I136" i="2"/>
  <c r="I135" i="2"/>
  <c r="L135" i="2" s="1"/>
  <c r="I134" i="2"/>
  <c r="L134" i="2" s="1"/>
  <c r="I133" i="2"/>
  <c r="L133" i="2" s="1"/>
  <c r="I132" i="2"/>
  <c r="L131" i="2"/>
  <c r="I131" i="2"/>
  <c r="L130" i="2"/>
  <c r="I130" i="2"/>
  <c r="L129" i="2"/>
  <c r="I129" i="2"/>
  <c r="I128" i="2"/>
  <c r="I127" i="2"/>
  <c r="I126" i="2"/>
  <c r="I125" i="2"/>
  <c r="L125" i="2" s="1"/>
  <c r="I123" i="2"/>
  <c r="I122" i="2"/>
  <c r="L122" i="2" s="1"/>
  <c r="I121" i="2"/>
  <c r="L121" i="2" s="1"/>
  <c r="K117" i="2" s="1"/>
  <c r="I120" i="2"/>
  <c r="L120" i="2" s="1"/>
  <c r="L119" i="2"/>
  <c r="L118" i="2"/>
  <c r="I118" i="2"/>
  <c r="I116" i="2"/>
  <c r="I115" i="2"/>
  <c r="I114" i="2"/>
  <c r="L114" i="2" s="1"/>
  <c r="I113" i="2"/>
  <c r="L113" i="2" s="1"/>
  <c r="I112" i="2"/>
  <c r="L112" i="2" s="1"/>
  <c r="I111" i="2"/>
  <c r="L111" i="2" s="1"/>
  <c r="I110" i="2"/>
  <c r="L110" i="2" s="1"/>
  <c r="I109" i="2"/>
  <c r="L109" i="2" s="1"/>
  <c r="I108" i="2"/>
  <c r="L108" i="2" s="1"/>
  <c r="I107" i="2"/>
  <c r="L107" i="2" s="1"/>
  <c r="I106" i="2"/>
  <c r="L106" i="2" s="1"/>
  <c r="I105" i="2"/>
  <c r="L104" i="2"/>
  <c r="I104" i="2"/>
  <c r="L103" i="2"/>
  <c r="I103" i="2"/>
  <c r="K102" i="2"/>
  <c r="L98" i="2"/>
  <c r="I98" i="2"/>
  <c r="I95" i="2"/>
  <c r="I91" i="2"/>
  <c r="I86" i="2"/>
  <c r="I83" i="2"/>
  <c r="L77" i="2"/>
  <c r="I77" i="2"/>
  <c r="I73" i="2"/>
  <c r="I70" i="2"/>
  <c r="I69" i="2"/>
  <c r="I68" i="2"/>
  <c r="K67" i="2"/>
  <c r="I66" i="2"/>
  <c r="L66" i="2" s="1"/>
  <c r="K65" i="2" s="1"/>
  <c r="L64" i="2"/>
  <c r="L63" i="2"/>
  <c r="L62" i="2"/>
  <c r="I62" i="2"/>
  <c r="L60" i="2"/>
  <c r="I60" i="2"/>
  <c r="K59" i="2"/>
  <c r="I58" i="2"/>
  <c r="L58" i="2" s="1"/>
  <c r="I57" i="2"/>
  <c r="L57" i="2" s="1"/>
  <c r="I55" i="2"/>
  <c r="I54" i="2"/>
  <c r="L54" i="2" s="1"/>
  <c r="I53" i="2"/>
  <c r="L53" i="2" s="1"/>
  <c r="I52" i="2"/>
  <c r="L52" i="2" s="1"/>
  <c r="L51" i="2"/>
  <c r="I51" i="2"/>
  <c r="L50" i="2"/>
  <c r="I50" i="2"/>
  <c r="L49" i="2"/>
  <c r="I49" i="2"/>
  <c r="L48" i="2"/>
  <c r="I48" i="2"/>
  <c r="I47" i="2"/>
  <c r="I46" i="2"/>
  <c r="K45" i="2"/>
  <c r="I44" i="2"/>
  <c r="L43" i="2"/>
  <c r="I43" i="2"/>
  <c r="I42" i="2"/>
  <c r="I41" i="2"/>
  <c r="L40" i="2"/>
  <c r="I40" i="2"/>
  <c r="I39" i="2"/>
  <c r="I38" i="2"/>
  <c r="L38" i="2" s="1"/>
  <c r="I37" i="2"/>
  <c r="L37" i="2" s="1"/>
  <c r="I34" i="2"/>
  <c r="L34" i="2" s="1"/>
  <c r="I33" i="2"/>
  <c r="L33" i="2" s="1"/>
  <c r="I32" i="2"/>
  <c r="L32" i="2" s="1"/>
  <c r="I31" i="2"/>
  <c r="L31" i="2" s="1"/>
  <c r="I30" i="2"/>
  <c r="L30" i="2" s="1"/>
  <c r="I29" i="2"/>
  <c r="L29" i="2" s="1"/>
  <c r="I28" i="2"/>
  <c r="L27" i="2"/>
  <c r="I27" i="2"/>
  <c r="I25" i="2"/>
  <c r="L25" i="2" s="1"/>
  <c r="I24" i="2"/>
  <c r="L24" i="2" s="1"/>
  <c r="I23" i="2"/>
  <c r="L23" i="2" s="1"/>
  <c r="I22" i="2"/>
  <c r="L22" i="2" s="1"/>
  <c r="I21" i="2"/>
  <c r="L20" i="2"/>
  <c r="I20" i="2"/>
  <c r="I19" i="2"/>
  <c r="I18" i="2"/>
  <c r="L18" i="2" s="1"/>
  <c r="I17" i="2"/>
  <c r="L17" i="2" s="1"/>
  <c r="I16" i="2"/>
  <c r="L14" i="2"/>
  <c r="I14" i="2"/>
  <c r="L13" i="2"/>
  <c r="I13" i="2"/>
  <c r="I12" i="2"/>
  <c r="I11" i="2"/>
  <c r="L11" i="2" s="1"/>
  <c r="I10" i="2"/>
  <c r="L10" i="2" s="1"/>
  <c r="K8" i="2" s="1"/>
  <c r="I9" i="2"/>
  <c r="K26" i="2" l="1"/>
  <c r="K36" i="2"/>
  <c r="K56" i="2"/>
  <c r="K124" i="2"/>
  <c r="K155" i="2"/>
  <c r="K147" i="2" s="1"/>
  <c r="K101" i="2"/>
  <c r="K35" i="2" l="1"/>
  <c r="K7" i="2" s="1"/>
  <c r="K203" i="2" s="1"/>
</calcChain>
</file>

<file path=xl/sharedStrings.xml><?xml version="1.0" encoding="utf-8"?>
<sst xmlns="http://schemas.openxmlformats.org/spreadsheetml/2006/main" count="1233" uniqueCount="909">
  <si>
    <t>Tahun : 2022</t>
  </si>
  <si>
    <t>A. Penilaian Cakupan Kegiatan</t>
  </si>
  <si>
    <t>no</t>
  </si>
  <si>
    <t>Upaya Kesehatan</t>
  </si>
  <si>
    <t>Kegiatan</t>
  </si>
  <si>
    <t>Definisi Operasional</t>
  </si>
  <si>
    <t>Cara Perhitungan</t>
  </si>
  <si>
    <t>Satuan</t>
  </si>
  <si>
    <t>Target</t>
  </si>
  <si>
    <t>Sasaran</t>
  </si>
  <si>
    <t xml:space="preserve">Target Sasaran </t>
  </si>
  <si>
    <t>UKM Essensial</t>
  </si>
  <si>
    <t xml:space="preserve">I </t>
  </si>
  <si>
    <t xml:space="preserve">Upaya Promosi Kesehatan </t>
  </si>
  <si>
    <t>Promosi Kesehatan</t>
  </si>
  <si>
    <t>Komunikasi Interpersonal dan konseling</t>
  </si>
  <si>
    <t>Pengunjung/ pasien</t>
  </si>
  <si>
    <t>Penyuluhan kelompok oleh petugas didalam gedung</t>
  </si>
  <si>
    <t>Penyuluhan kelompok oleh petugas didalam gedung  adalah penyampaian informasi kesehatan kepada sasaran pengunjung secara berkelompok (5-30 orang) yang dilaksanakan oleh petugas, dilaksanakan 2 kali dalam satu minggu selama satu bulan (8 kali) dalam setahun 8 x 12 bln (96 kali), didukung alat bantu/media penyuluhan 96 kali. Pembuktiannya dengan : jadwal, materi, dokumentasi, pemberi materi, alat bantu yang digunakan, buku visum.</t>
  </si>
  <si>
    <t>Pemberdayaan Individu/Keluarga melalui Kunjungan rumah</t>
  </si>
  <si>
    <t>Pemberdayaan Individu/Keluarga adalah suatu bentuk kegiatan yang dilakukan oleh petugas kesehatan berupa kunjungan rumah sebagai tindak lanjut upaya promosi kesehatan di dalam gedung puskesmas kepada pasien/keluarga yang karena masalah kesehatannya memerlukan pembinaan lebih lanjut dengan metoda KIP/K, didukung alat bantu/ media penyuluhan. Pembuktian dengan : buku visum, nama pasien/Kepala Keluarga yang dikunjungi, tanggal kunjungan, materi KIP/K.</t>
  </si>
  <si>
    <t>keluarga</t>
  </si>
  <si>
    <t>Pembinaan PHBS di tatanan Rumah tangga</t>
  </si>
  <si>
    <t>Pembinaan PHBS ditatanan Rumah tangga adalah pengkajian dan pembinaan PHBS ditatanan Rumah tangga dengan melihat 10 indikator, meliputi linakes, pembertian ASI eksklusif, menimbang bayi dan balita setiap bulan, menggunakan air bersih, menggunakan jamban sehat, memberantas jentik, makan sayur dan buah, melakukan aktivitas fisik, tidak merokok didalam rumah pada setiap rumah tangga yang ada diwilayah kerja puskesmas. pembuktian dengan adanya data hasil kajian PHBS RT, adanya hasil analisis, rencana dan jadwal tindak lanjut dari hasil kajian</t>
  </si>
  <si>
    <t>Rumah tangga</t>
  </si>
  <si>
    <t xml:space="preserve">Pembinaan Pemberdayaan Masyarakat dilihat melalui presentase (%) Strata Desa/Kelurahan Siaga Aktif  </t>
  </si>
  <si>
    <t xml:space="preserve">Desa/Kelurahan menjadi Desa/Kelurahan Siaga Aktif dengan Strata Purnama dan Mandiri minimal 50% dari jumlah Desa/Kelurahan yang ada (8 indikator strata Desa/Kelurahan Siaga Aktif : Forum Masyarakat Desa/Kelurahan, KPM/Kader Kesehatan, Kemudahan Akses Ke Pelayanan Kesehatan Dasar, Posyandu dan UKBM, Dana untuk Desa/Kelurahan Siaga Aktif, Peran Serta Masyarakat dan Organisasi Kemasyarakatan, Peraturan di Desa/Kelurahan tentang Desa/Kelurahan Siaga  Aktif dan Pembinaan PHBS Rumah Tangga). Pembuktian dengan : Data Desa/Kelurahan dan Strata Desa/Kelurahan Siaga Aktif, mapping strata, rencana intervensi peningkatan strata. </t>
  </si>
  <si>
    <t>kelurahan</t>
  </si>
  <si>
    <t xml:space="preserve">Cakupan Pembinaan UKBM dilihat melalui presentase (%) Posyandu strata Purnama dan Mandiri </t>
  </si>
  <si>
    <t>Posyandu Purnama adalah Posyandu yang dapat melaksanakan kegiatan lebih dari 8 kali per tahun, dengan rata-rata jumlah kader sebanyak 5 orang atau lebih, cakupan kelima kegiatannya utamanya lebih dari 50%, mempunyai kegiatan tambahan lebih dari 2 kegiatan, dana sehat yang dikelola oleh masyarakat yang pesertanya masih terbatas yakni kurang dari 50% kepala keluarga di wilayah kerja posyandu.</t>
  </si>
  <si>
    <t>posyandu</t>
  </si>
  <si>
    <t xml:space="preserve">Advokasi  kepada Kepala Desa/Kelurahan, Camat dan Lintas Sektor </t>
  </si>
  <si>
    <t>Kegiatan advokasi yang dilakukan tenaga kesehatan  Puskesmas dengan sasaran kepada Kepala Desa/Kelurahan, Camat, Lintas Sektor, dilakukan minimal (satu) kali dalam satu bulan, guna mendapatkan komitmen/dukungan kebijakan/ang-garan dalam bidang kesehatan. Pembuktian dengan buku visum, substansi advokasi, nama petugas yang mengadvokasi, tanggal pelaksanaan kegiatan, hasil advokasi.</t>
  </si>
  <si>
    <t>kali/frekuensi</t>
  </si>
  <si>
    <t>Penggalangan Kemitraan dengan organisasi masyarakat (prosentase kegiatan puskesmas diluar gedung, dilaksanakan denan mitra kerja</t>
  </si>
  <si>
    <t>Kegiatan-kegiatan kerjasama yang dilakukan oleh Puskesmas di luar gedung dengan mitra kerja (unsur pemerintahan  : Lintas Program, swasta/ dunia usaha, LSM dan organisasi massa, organisasi profesi), dilakukan minimal 1 (satu) kali dalam satu bulan. Pembuktian dengan nama kegiatan, petugas yang melaksanakan, nama mitra kerja, buku visum</t>
  </si>
  <si>
    <t>kegiatan</t>
  </si>
  <si>
    <t>penggalangan kemitraan dengan dunia usaha (prosentase kegiatan puskesmas diluar gedung dilaksanakan dengan mitra kerja</t>
  </si>
  <si>
    <t>kegiatan-kegiatan kerjasama yang dilakukan oleh puskesmas di luar gedung dengan dunia usaha (swasta/dunia usaha) dilakukan minimal 1 kali dalam satu tahun</t>
  </si>
  <si>
    <t>Penggunaan Media KIE menyebarluasan informasi)</t>
  </si>
  <si>
    <t xml:space="preserve">Kegiatan penyebarluasan informasi kesehatan dengan menggunakan berbagai media Komunikasi, Informasi dan Edukasi yang ada di Puskesmas, meliputi : 
1.    Dalam gedung : media  cetak (leaflet, booklet, poster), alat peraga, media elektronik (TV, infokus)
2.    Luar gedung : spanduk, billboard, umbul-umbul.
3.    Media Elektronik : TV, radio, SMS
4.    Medsos
5.    Media tradisional
</t>
  </si>
  <si>
    <t>jumlah jenis media</t>
  </si>
  <si>
    <t>Pengkajian dan pembinaan PHBS ditatanan tempat kerja/perkantoran yang ada diwilayah kerja</t>
  </si>
  <si>
    <t>Pembinaan PHBS ditatanan tempat kerja/perkantoran adalah pengkajian dan pembinaan PHBS ditatanan tempat kerja yang sehat dengan melihat 9 indikator, meliputi : memelihara kebersihan dan kerapihan, menggunakan air bersih, menggunakan jamban sehat, memberantas jentik, olahraga teratur dan tidak merokok pada setiap tempat kerja yang ada diwilayah kerja puskesmas</t>
  </si>
  <si>
    <t>Tempat Kerja</t>
  </si>
  <si>
    <t>pengkajian Pembinaan PHBS di Tempat-tempat umum (pasar, , terminal, angkutan umum, serta tempat ibadah</t>
  </si>
  <si>
    <t>Pembinaan PHBS ditatanan tempat tempat umum adalah pengkajian dan pembinaan PHBS ditatanan tempat-tempat umum yang sehat dengan melihat 9 indikator, meliputi : menggunakan air bersihmenggunakan air bersih, menggunakan jamban sehat, memberantas jentik, olahraga teratur dan tidak merokok pada setiap tempat kerja yang ada diwilayah kerja puskesmas</t>
  </si>
  <si>
    <t>TTU</t>
  </si>
  <si>
    <t>pengkajian dan Pembinaan PHBS di sekolah</t>
  </si>
  <si>
    <t>Pembinaan PHBS di tatanan sekolah adalah pengkajian dan pembinaan PHBS di tatanan sekolah sebagai upaya dalam penggerakan dan pemberdayaan lingkungan sekolah untuk hidup bersih dan rapih, memakai pakaian bersih dan rapih, memelihara kuku agar pendek dan bersih, memakai sepatu bersih dan rapih, olahraga teratur dan terukur, tidak merokok, tidak menggunakan napza, memberantas jentik nyamuk, menggunakan jamban bersih dan sehat, menggunakan air bersih, CTPS diair mengalir, membuang sampah secara terpilah, konsumsi jajanan sehat dari kanton sekolah, menimbang berat dan mengukur tinggi badan pada setiap sekolah yang ada diwilayah kerja puskesmas</t>
  </si>
  <si>
    <t>sekolah</t>
  </si>
  <si>
    <t>Pemberdayaan Masyarakat melalui penyuluhan kelompok oleh petugas dimasyarakat</t>
  </si>
  <si>
    <t>kegiatan yang memberdayakan masyarakat dalam rangka pemberian edukasi dan informasi kesehatan yang dilakukan oleh petugas di masyarakat (Kader) melalui penyuluhan kelompok kepsda masyarakat umum, stake holder, LSM dan unsur masyarakat lainnya secara rutin 1 kali seminggu di wilayah kerja puskesmas</t>
  </si>
  <si>
    <t>Cakupan Pembinaan Sekolah Sehat /UKS di Tingkat SD/sederajat</t>
  </si>
  <si>
    <t>Cakupan pembinaan sekolah sehat/ UKS tingkat SD/sederajat adalah jumlah sekolah dasar yang memiliki UKS/sekolah sehat dibagi jumlah sekolah Dasar/sederajat di wilayah kerja puskesmas</t>
  </si>
  <si>
    <t>Pembinaan Sekolah Sehat /UKS di Tingkat SMP/sederajat</t>
  </si>
  <si>
    <t>Cakupan pembinaan sekolah sehat/ UKS tingkat SMP/sederajat adalah jumlah sekolah dasar yang memiliki UKS/sekolah sehat dibagi jumlah sekolah Dasar/sederajat di wilayah kerja puskesmas</t>
  </si>
  <si>
    <t>Pembinaan Sekolah Sehat /UKS di Tingkat SMA/sederajat</t>
  </si>
  <si>
    <t>Cakupan pembinaan sekolah sehat/ UKS tingkat SMA/sederajat adalah jumlah sekolah dasar yang memiliki UKS/sekolah sehat dibagi jumlah sekolah Dasar/sederajat di wilayah kerja puskesmas</t>
  </si>
  <si>
    <t>II</t>
  </si>
  <si>
    <t>Kesehatan Lingkungan</t>
  </si>
  <si>
    <t>rumah tangga</t>
  </si>
  <si>
    <t>Cakupan rumah tangga dengan akses berkelanjutan terhadap air minum layak perkotaan</t>
  </si>
  <si>
    <t>Persentase rumah tangga yang memiliki air minum layak yaitu air minum yang terlindung meliputi air ledeng (keran), keran umum, hydrant umum, terminal air, penampungan air hujan (PAH) atau mata air dan sumur terlindung, sumur bor atau sumur pompa, yang jaraknya minimal 10 m dari pembuangan kotoran, penampungan limbah dan pembuangan sampah. Tidak termasuk air kemasan, air dari penjual keliling, air yang dijual melalui tanki, air sumur dan mata air tidak terlindung.</t>
  </si>
  <si>
    <t>Cakupan Kelurahan yang melaksanakan STBM</t>
  </si>
  <si>
    <t>Persentase Kelurahan melaksanakan pemicuan STBM minimal 1 RW dan sudah verifikasi ODF yang ditandai dengan sertifikat ODF</t>
  </si>
  <si>
    <t>TPM</t>
  </si>
  <si>
    <t>Sarana air minum</t>
  </si>
  <si>
    <t>pasien</t>
  </si>
  <si>
    <t>III</t>
  </si>
  <si>
    <t>Upaya Kesehatan Keluarga</t>
  </si>
  <si>
    <t>3.1</t>
  </si>
  <si>
    <t>Kesehatan Ibu</t>
  </si>
  <si>
    <t>Cakupan Kunjungan K1</t>
  </si>
  <si>
    <t xml:space="preserve">Cakupan kunjungan ibu hamil K1 adalah persentase ibu hamil yang pertama kali mendapatkan pelayanan antenatal oleh tenaga kesehatan di suatu wilayah kerja Puskesmas dalam kurun waktu satu tahun </t>
  </si>
  <si>
    <t xml:space="preserve">
*data harus sama dengan PWS KIA  
*sasaran Ibu Hamil bersumber dari Proyeksi BPS Tahun 2022 (Ibu Hamil)</t>
  </si>
  <si>
    <t>ibu hamil</t>
  </si>
  <si>
    <t>Cakupan Kunjungan K4</t>
  </si>
  <si>
    <t>Cakupan kunjungan ibu hamil K4 adalah persentase ibu hamil yang telah memperoleh pelayanan antenatal sesuai dengan standar  kualitas  minimal 4 (empat) kali selama kehamilannya dan standar kualitas memenuhi 10T di suatu  wilayah kerja Puskesmas pada  kurun waktu satu tahun</t>
  </si>
  <si>
    <t xml:space="preserve">
*data harus sama dengan PWS KIA  
*sasaran Ibu Hamil bersumber dari Proyeksi BPS Tahun 2022 (Ibu Hamil)</t>
  </si>
  <si>
    <t>Cakupan Kunjungan Ibu hamil K6</t>
  </si>
  <si>
    <t>Cakupan kunjungan ibu hamil K6 adalah persentase ibu hamil yang telah memperoleh pelayanan antenatal sesuai dengan standar kuantitas  minimal 6 (enam) kali selama kehamilannya dan standar kualitas memenuhi 10T di suatu  wilayah kerja Puskesmas pada  kurun waktu satu tahun</t>
  </si>
  <si>
    <t xml:space="preserve">
*data harus sama dengan PWS KIA  
*sasaran Ibu Hamil bersumber dari Proyeksi BPS Tahun 2022 (Ibu Hamil)</t>
  </si>
  <si>
    <t>Cakupan deteksi faktor resiko oleh masyarakat</t>
  </si>
  <si>
    <t>Cakupan deteksi faktor risiko oleh masyarakat adalah persentase ibu hamil dengan faktor risiko/komplikasi yang ditemukan oleh kader/dukun bayi atau masyarakat serta dirujuk ke tenaga kesehatan di suatu wilayah kerja Puskesmas pada  kurun waktu satu tahun</t>
  </si>
  <si>
    <t>Cakupan Pertolongan Persalinan oleh Tenaga Kesehatan</t>
  </si>
  <si>
    <t xml:space="preserve">Cakupan pertolongan persalinan oleh tenaga kesehatan adalah persentase ibu bersalin yang mendapatkan pertolongan persalinan oleh tenaga kesehatan yang memiliki kompetensi kebidanan di suatu wilayah kerja Puskesmas pada kurun waktu satu tahun </t>
  </si>
  <si>
    <t xml:space="preserve">
*data harus sama dengan PWS KIA  
*sasaran Ibu Nifas bersumber dari Proyeksi BPS Tahun 2022 (Ibu Nifas)</t>
  </si>
  <si>
    <t>ibu bersalin</t>
  </si>
  <si>
    <t xml:space="preserve"> Cakupan Komplikasi Kebidanan yang ditangani</t>
  </si>
  <si>
    <t xml:space="preserve">Cakupan komplikasi kebidanan yang ditangani adalah persentase ibu hamil, ibu bersalin dan ibu nifas dengan komplikasi kebidanan yang mendapatkan penanganan definitif sesuai dengan standar oleh tenaga kesehatan kompeten pada tingkat pelayanan dasar dan rujukan di suatu wilayah kerja Puskesmas pada kurun waktu satu tahun </t>
  </si>
  <si>
    <t xml:space="preserve">
*data harus sama dengan PWS KIA  
*sasaran Ibu Nifas bersumber dari Proyeksi BPS Tahun 2022 (Ibu Nifas)</t>
  </si>
  <si>
    <t>ibu hamil/bersalin/nifas</t>
  </si>
  <si>
    <t>Cakupan pelayanan Nifas lengkap</t>
  </si>
  <si>
    <t xml:space="preserve">Cakupan pelayanan nifas lengkap adalah persentase pelayanan ibu bersalin dan bayi baru lahir pada masa 6 jam sampai dengan 42 hari pasca persalinan sesuai standar di suatu wilayah kerja Puskesmas dalam kurun waktu satu tahun </t>
  </si>
  <si>
    <t xml:space="preserve">
*data harus sama dengan PWS KIA  
*sasaran Ibu Nifas bersumber dari Proyeksi BPS Tahun 2022 (Ibu Nifas)</t>
  </si>
  <si>
    <t>ibu nifas</t>
  </si>
  <si>
    <t xml:space="preserve">Cakupan Pertolongan Persalinan di Fasilitas Kesehatan </t>
  </si>
  <si>
    <t xml:space="preserve">Cakupan pertolongan persalinan di fasilitas kesehatan adalah persentase pelayanan pertolongan persalinan kepada ibu hamil di fasilitas kesehatan dasar dan rujukan sesuai standar di suatu wilayah kerja Puskesmas dalam kurun waktu satu tahun </t>
  </si>
  <si>
    <t>3.2</t>
  </si>
  <si>
    <t>Kesehatan Anak</t>
  </si>
  <si>
    <t>Cakupan Kunjungan Neonatus (KN 1)</t>
  </si>
  <si>
    <t xml:space="preserve">Cakupan kunjungan neonatus adalah persentase bayi baru lahir yang mendapatkan pelayanan sesuai standar pada 6-48 jam setelah lahir di suatu wilayah kerja Puskesmas dalam kurun waktu satu tahun </t>
  </si>
  <si>
    <t xml:space="preserve">
*data harus sama dengan PWS KIA  
*sasaran Bayi Baru Lahir bersumber dari Proyeksi BPS Tahun 2022 (Ibu Nifas)</t>
  </si>
  <si>
    <t>bayi baru lahir</t>
  </si>
  <si>
    <t>Cakupan Kunjungan Neonatus Lengkap (KN lengkap)</t>
  </si>
  <si>
    <t xml:space="preserve">Cakupan kunjungan neonatus adalah persentase bayi baru lahir yang mendapatkan pelayanan lengkap (3 kali pelayanan) sesuai standar di suatu wilayah kerja Puskesmas dalam kurun waktu satu tahun </t>
  </si>
  <si>
    <t xml:space="preserve">
*data harus sama dengan PWS KIA  
*sasaran Bayi Baru Lahir bersumber dari Proyeksi BPS Tahun 2022 (Ibu Nifas)</t>
  </si>
  <si>
    <t>Cakupan neonatus dengan komplikasi ditangani</t>
  </si>
  <si>
    <t xml:space="preserve">Cakupan neonatus dengan komplikasi yang ditangani adalah persentase bayi baru lahir dengan komplikasi yang ditangani sesuai standar oleh tenaga kesehatan kompeten di sarana pelayanan kesehatan di suatu wilayah kerja Puskesmas dalam kurun waktu satu tahun </t>
  </si>
  <si>
    <t>Cakupan kunjungan bayi</t>
  </si>
  <si>
    <t>Cakupan kunjungan bayi adalah persentase bayi usia 29 hari-11 bulan 29 hari bulan yang memperoleh pelayanan kesehatan sesuai standar oleh tenaga kesehatan paling sedikit 4 kali di suatu wilayah kerja Puskesmas dalam kurun waktu satu tahun</t>
  </si>
  <si>
    <t xml:space="preserve">
*data harus sama dengan Indikator Bayi pada PWS KIA (Pelayanan Kesehatan Bayi)  
*sasaran Bayi usia 29 hari-11 bulan 29 hari bersumber dari Proyeksi BPS Tahun 2022 (Bayi 0-11 bulan 29 hari)</t>
  </si>
  <si>
    <t>bayi</t>
  </si>
  <si>
    <t>Cakupan kunjungan balita</t>
  </si>
  <si>
    <t>Cakupan kunjungan balita adalah persentase balita  12 sd 59 bulan 29 hari yang memperoleh pelayanan standar disuatu wilayah kerja puskesmas dalam kurun waktu 1 tahun. 
Standar pelayanan : pemantauan pertumbuhan minimal 8 kali, pengukuran panjang/tinggi minimal 2 kali, pemantauan perkembangan (SDIDTK) minimal 2 kali, vitamin A biru 1 kali dan merah 2 kali, imunisasi dasar lengkap dan pendekatan MTBS jika sakit dalam 1 tahun</t>
  </si>
  <si>
    <t xml:space="preserve">
*merupakan indikator SPM pelayanan kesehatan balita
*data harus sama dengan Indikator Balita pada PWS KIA (Pelayanan Kesehatan Anak Balita)  
*sasaran Balita usia 0-59 bulan 29 hari bersumber dari DKB Disdukcapil Semester 2 Tahun 2021  </t>
  </si>
  <si>
    <t>balita</t>
  </si>
  <si>
    <t>Cakupan penimbangan balita</t>
  </si>
  <si>
    <t>Cakupan penimbangan balita adalah persentase balita usia 0-59 bulan 29 hari yang ditimbang minimal 8 kali setahun di suatu wilayah kerja puskesmas dalam kurun waktu satu tahun</t>
  </si>
  <si>
    <t xml:space="preserve">
*sasaran Balita usia 0-59 bulan 29 hari bersumber dari DKB Disdukcapil Semester 2 Tahun 2021</t>
  </si>
  <si>
    <t>Cakupan pengukuran panjang/tinggi balita</t>
  </si>
  <si>
    <t>Cakupan pengukuran panjang/tinggi balita adalah persentase balita usia 0-59 bulan 29 hari diukur  PB/TB minimal 2 kali di wilayah kerja Puskesmas dalam kurun waktu satu tahun</t>
  </si>
  <si>
    <t xml:space="preserve">
*sasaran Balita usia 0-59 bulan 29 hari bersumber dari DKB Disdukcapil Semester 2 Tahun 2021</t>
  </si>
  <si>
    <t>Cakupan pemantauan perkembangan balita</t>
  </si>
  <si>
    <t>Cakupan pemantauan perkembangan balita adalah persentase balita usia 0-72 bulan yang dipantau perkembangannya (SDIDTK) minimal 2 kali setahun di wilayah kerja puskesmas dalam kurun waktu 1 tahun</t>
  </si>
  <si>
    <t>Cakupan pelayanan MTBS</t>
  </si>
  <si>
    <t xml:space="preserve">Cakupan pelayanan MTBS adalah persentase balita sakit usia 2-59 bulan 29 hari yang berkunjung ke Puskesmas dan mendapatkan pelayanan dengan pendekatan MTBS dalam kurun waktu satu tahun </t>
  </si>
  <si>
    <t>Cakupan kelas ibu balita</t>
  </si>
  <si>
    <t>Cakupan kelas ibu balita adalah persentase pelaksanaan kelas ibu balita di kelurahan wilayah kerja Puskesmas dalam kurun waktu satu tahun</t>
  </si>
  <si>
    <t>ibu dan balita</t>
  </si>
  <si>
    <t>3.3</t>
  </si>
  <si>
    <t>Kesehatan anak usia sekolah dan Remaja</t>
  </si>
  <si>
    <t>Penjaringan anak sekolah</t>
  </si>
  <si>
    <t xml:space="preserve">Cakupan penjaringan anak sekolah adalah persentase seluruh peserta didik baru pada tahun ajaran baru kelas 1, 7 dan 10 di sekolah/madrasah, baik negeri atau swasta termasuk sekolah luar biasa yang mendapatkan pemeriksaan kesehatan sesuai standar di suatu wilayah kerja Puskesmas dalam kurun waktu satu tahun </t>
  </si>
  <si>
    <t xml:space="preserve">
*sasaran anak usia sekolah dan remaja bersumber dari Data Riil Puskesmas</t>
  </si>
  <si>
    <t>anak sekolah</t>
  </si>
  <si>
    <t>Skrining Kesehatan</t>
  </si>
  <si>
    <t>Skrining kesehatan adalah persentase setiap anak pada usia pendidikan dasar (kelas 1 sd kelas 9 di sekolah dan usia 7 sd 15 tahun di luar sekolah seperti pondok pesantren, panti, lapas dan lainnya) mendapatkan pelayanan kesehatan sesuai standar di suatu wilayah kerja Puskesmas dalam kurun waktu satu tahun</t>
  </si>
  <si>
    <t xml:space="preserve">
*sasaran anak usia sekolah dan remaja bersumber dari Data Riil Puskesmas</t>
  </si>
  <si>
    <t>3.4</t>
  </si>
  <si>
    <t>Kesehatan Lansia</t>
  </si>
  <si>
    <t>Lanjut usia yang mendapatkan skrining kesehatan sesuai standar</t>
  </si>
  <si>
    <t xml:space="preserve">Lansia (umur ≥ 60 tahun) yang mendapat skrining kesehatan di wilayah kerja Puskesmas minimal satu kali dalam kurun waktu 1 Tahun. </t>
  </si>
  <si>
    <t xml:space="preserve">       *Sumber data Sasaran : dari Dukcapil/DKB semester 2 Tahun 2021</t>
  </si>
  <si>
    <t>lansia</t>
  </si>
  <si>
    <t>kesehatan lansia</t>
  </si>
  <si>
    <t>Jumlah lansia  umur ≥ 60 tahun  yang dibina / yang mendapat pelayanan</t>
  </si>
  <si>
    <t xml:space="preserve">Lansia  (umur ≥ 60 tahun ) yang dibina / yang mendapat pelayanan kesehatan/ diskreening kesehatannya di wilayah kerja Puskesmas minimal 1 kali dalam kurun waktu 1 tahun </t>
  </si>
  <si>
    <t>Jumlah lansia  umur ≥ 70 tahun  yang dibina / yang mendapat pelayanan</t>
  </si>
  <si>
    <t xml:space="preserve">Lansia  (umur ≥ 70 tahun) yang dibina / yang mendapat pelayanan kesehatan/ diskreening kesehatannya di wilayah kerja Puskesmas minimal 1 kali dalam kurun waktu 1 tahun </t>
  </si>
  <si>
    <t>Jumlah kelompok lansia /posyandu lansia (posbindu) yang aktif</t>
  </si>
  <si>
    <t xml:space="preserve">Jumlah posyandu lansia yang mendapat pelayanan kesehatan </t>
  </si>
  <si>
    <t xml:space="preserve">       *Sumber data Sasaran : riil</t>
  </si>
  <si>
    <t>posbindu</t>
  </si>
  <si>
    <t>3.5</t>
  </si>
  <si>
    <t xml:space="preserve">Keluarga Berencana </t>
  </si>
  <si>
    <t>Rasio akseptor KB</t>
  </si>
  <si>
    <t xml:space="preserve">Rasio akseptor KB  adalah persentase jumlah akseptor  KB a dibandingkan dengan jumlah pasangan usia subur (PUS) di suatu wilayah kerja Puskesmas dalam kurun waktu satu tahun </t>
  </si>
  <si>
    <t xml:space="preserve">       *Sumber data Sasaran : proyeksi BPS</t>
  </si>
  <si>
    <t>akseptor KB</t>
  </si>
  <si>
    <t>IV</t>
  </si>
  <si>
    <t>Upaya Kesehatan Gizi</t>
  </si>
  <si>
    <t>Persentase ibu hamil mendapat TTD 90 tablet</t>
  </si>
  <si>
    <t>Keterangan : Sasaran Ibu Hamil yang digunakan adalah Sasaran Ibu Hamil Proyeksi tahun 2022</t>
  </si>
  <si>
    <t>Persentase Bayi Baru Lahir ( BBL) mendapatkan Inisiasi Menyusu Dini (IMD)</t>
  </si>
  <si>
    <t>Persentase bayi 0-6 bulan mendapatkan ASI eksklusif</t>
  </si>
  <si>
    <t>bayi 0-6 bulan</t>
  </si>
  <si>
    <t>Persentase balita ditimbang</t>
  </si>
  <si>
    <t>Keterangan : Sasaran Balita yang di gunakan adalah  yang terdapat pada Data Konsolidasi Bersih Disdukcapil Semester 2 tahun  2021</t>
  </si>
  <si>
    <t>Persentase balita naik timbangan (N)</t>
  </si>
  <si>
    <t>Upaya kesehatan Gizi</t>
  </si>
  <si>
    <t>Persentase balita mempunyai buku KIA/KMS</t>
  </si>
  <si>
    <t>Persentase balita 6-59 bulan mendapatkan kapsul vit A dosis tinggi</t>
  </si>
  <si>
    <t xml:space="preserve">Keterangan : sasaran Balita 6-59 bulan yang digunakan adalah balita 0-59 bulan yang terdapat dalam Data Konsolidasi Bersih (DKB) Disdukcapil semester 2 th 2021 </t>
  </si>
  <si>
    <t>balita 6-59 bulan</t>
  </si>
  <si>
    <t>Persentase Remaja putri disekolah usia 12-18 tahun mendapatkan TTD</t>
  </si>
  <si>
    <t>Keterangan : Sasaran Remaja Putri yang digunakan adalah :Jumlah Remaja putri riil dari hasil penjaringan Puskesmas</t>
  </si>
  <si>
    <t>remaja putri</t>
  </si>
  <si>
    <t>Persentase ibu hamil  Kurang Energi Kronis (KEK) mendapatkan makanan tambahan</t>
  </si>
  <si>
    <t xml:space="preserve">persentase balita gizi kurang  mendapatkan makanan tambahan </t>
  </si>
  <si>
    <t>Keterangan : Sasaran Balita Gizi Kurang adalah Balita Gizi Kurang kumulatif dari Januari s.d Desember</t>
  </si>
  <si>
    <t>V</t>
  </si>
  <si>
    <t>Pencegahan dan Pengendalian Penyakit</t>
  </si>
  <si>
    <t xml:space="preserve">5.1. </t>
  </si>
  <si>
    <t>Pencegahan dan pengendalian penyakit menular</t>
  </si>
  <si>
    <t>Cakupan Pelayanan Kesehatan Orang Terduga TB</t>
  </si>
  <si>
    <t>Persentase Jumlah Orang Terduga TBC yang Mendapatkan Pelayanan TBC Sesuai Standar di Wilayah Kerjanya Dalam Kurun Waktu Satu Tahun.</t>
  </si>
  <si>
    <t>orang</t>
  </si>
  <si>
    <t>Cakupan Pengobatan Semua Kasus TB</t>
  </si>
  <si>
    <t>Jumlah Semua Kasus TB yang Diobati dan Dilaporkan di antara Perkiraan Jumlah Semua Kasus TB (Insiden)</t>
  </si>
  <si>
    <t xml:space="preserve">pasien </t>
  </si>
  <si>
    <t>Cakupan Angka Keberhasilan Pengobatan Pasien TB Semua Kasus</t>
  </si>
  <si>
    <t>Jumlah Semua Kasus TB yang Sembuh dan Pengobatan Lengkap di antara Semua Kasus TB yang Diobati dan Dilaporkan</t>
  </si>
  <si>
    <t>Cakupan Pelayanan Kesehatan Orang dengan Risiko Terinfeksi HIV</t>
  </si>
  <si>
    <t>Persentase seluruh Kelompok Berisiko (Ibu  hamil, Pasien dengan TB , Populasi Kunci (LSL, Waria, Penasun, WPS, Pasangan ODHA, Bayi dan Ibu HIV, WBP) Dilakukan Pelayanan Pemeriksaan Skrining HIV Sesuai Standar pada tahun yang sama</t>
  </si>
  <si>
    <t>Cakupan Deteksi Dini Sifilis pada Ibu Hamil</t>
  </si>
  <si>
    <t>Persentase jumlah ibu hamil yang dilakukan Tes Sifilis sesuai standar di Fasyankes dalam kurun waktu satu tahun dibagi jumlah sasaran ibu hamil yang ada di wilayah kerja</t>
  </si>
  <si>
    <t>Cakupan Penemuan Penderita Pneumonia Balita</t>
  </si>
  <si>
    <t xml:space="preserve">Persentase penemuan Pneumonia pada balita yang dilayani dalam satu tahun dibagi target penemuan penderita balita pada tahun yang sama </t>
  </si>
  <si>
    <t>Cakupan Pelayanan Diare pada Kasus Semua Umur</t>
  </si>
  <si>
    <t>Persentase jumlah penderita diare semua umur yang dilayani dalam satu tahun dibagi target penemuan penderita semua umur pada tahun yang sama. Target penemuan 10% x IR x Jumlah penduduk. IR =insidens rate =270/1000</t>
  </si>
  <si>
    <t>Cakupan Layanan Rehidrasi Oral Aktif (LROA)</t>
  </si>
  <si>
    <t>Persentase LROA di Fasyankes yang aktif memberikan layanan kepada orang tua/ pengasuh bayi/ balita yang datang ke fasyankes untuk melakukan pengobatan diare; melakukan kegiatan sosialisasi tentang diare, penanggulangan diare yang dapat dilakukan oleh masyarakat, memberikan informasi lainnya terkait diare ke masyarakat, merujuk balita dengan diare ke layanan pengobatan bila diperlukan.</t>
  </si>
  <si>
    <t>layanan</t>
  </si>
  <si>
    <t>Cakupan Deteksi Dini Hepatitis B (DDHB) pada Ibu Hamil</t>
  </si>
  <si>
    <t>Persentase jumlah ibu hamil yang dilakukan Tes Hepatitis B sesuai standar di Fasyankes dalam kurun waktu satu tahun dibagi jumlah sasaran ibu hamil yang ada di wilayah kerja.</t>
  </si>
  <si>
    <t>Cakupan Pemeriksaan Kontak pada Penderita Kusta</t>
  </si>
  <si>
    <t>Persentase jumlah kontak dari penderita Kusta yang dilakukan pemeriksaan sesuai standar di Fasyankes dalam kurun waktu satu tahun dibagi jumlah seluruh kontak erat penderita Kusta, minimal 20 kontak untuk 1 penderita Kusta, yang ada di wilayah kerja</t>
  </si>
  <si>
    <t>Cakupan Pemeriksaan Fungsi Syaraf (PFS) pada Penderita Kusta</t>
  </si>
  <si>
    <t>Persentase jumlah penderita Kusta yang dilakukan Pemeriksaan Fungsi Syaraf sesuai standar di Fasyankes dalam kurun waktu satu tahun dibagi jumlah seluruh penderita Kusta yang ada di wilayah kerja</t>
  </si>
  <si>
    <t xml:space="preserve">Cakupan Penemuan dan Penanggulangan Kasus  DBD </t>
  </si>
  <si>
    <t>Persentase jumlah rumah/ bangunan yang tidak ditemukan jentik nyamuk dibagi jumlah seluruh rumah/ bangunan yang dilakukan pengamatan.
Pengamatan dilakukan dengan radius 100 m dari rumah penderita ( 20 Rumah ) DBD terhadap semua media perairan yang potensial sebagai tempat perkembang biakan nyamuk Aedes, baik di dalam maupun luar rumah. Setiap media potensial dilakukan pengamatan jentik selama 3-5 menit menggunakan senter dan diambil sampel jentiknya untuk diamati jenis jentiknya.</t>
  </si>
  <si>
    <t>rumah/bangunan</t>
  </si>
  <si>
    <t>Cakupan kejadian Demam berdarah dengue (DBD) Ditangani sesuai standar</t>
  </si>
  <si>
    <t>Persentase Penderita DBD yang ditangani sesuai standar diwilayah dal;am kurun waktu 1 tahun dibandingkan dengan jumlah penderita DBD yang ditemukan/ dilaporkan dalam kurun waktu 1 tahun yang sama</t>
  </si>
  <si>
    <t>Cakupan Tatalaksana Kasus Filariasis</t>
  </si>
  <si>
    <t>Jumlah semua kasus kronis filariasis dilakukan tata laksana perawatan, minimal 1 kali per semester untuk kasus lama, untuk kasus baru ditemukan, evaluasi I - 2 minggu setelah perawatan; evaluasi II - 2 minggu setelah evaluasi I; evaluasi III - IV - setiap bulan ; evaluasi V, VI, VII - setiap 3 bulan, evaluasi selanjutnya - setiap 6 bulan.</t>
  </si>
  <si>
    <t>kasus filariasis</t>
  </si>
  <si>
    <t>5.2</t>
  </si>
  <si>
    <t>Pencegahan dan pengendalian penyakit tidak menular</t>
  </si>
  <si>
    <t>Pencegahan dan Pengendalian Penyakit Tidak Menular</t>
  </si>
  <si>
    <t>Cakupan Pelayanan skrining kesehatan pada usia produktif</t>
  </si>
  <si>
    <t>Setiap warga negara usia 15 tahun sampai 59 tahun mendapatkan pelayanan kesehatan sesuai standar. Pemerintah Daerah Kabupaten/Kota wajib memberikan pelayanan kesehatan dalam bentuk edukasi dan skrining kesehatan sesuai standar kepada warga negara usia 15-59 tahun di wilayah kerjanya dalam kurun waktu satu tahun.</t>
  </si>
  <si>
    <t>Cakupan kelurahan yang melaksanakan Pos Pembinaan Terpadu (Posbindu ) PTM</t>
  </si>
  <si>
    <t>Posbindu PTM merupakan peran serta masyarakat dalam melakukan kegiatan deteksi dini dan pemantauan faktor risiko PTM Utama yang dilaksanakan secara terpadu, rutin, dan periodik. Faktor risiko penyakit tidak menular (PTM) meliputi merokok, konsumsi minuman beralkohol, pola makan tidak sehat, kurang aktifitas fisik, obesitas, stres, hipertensi, hiperglikemi, hiperkolesterol serta menindak lanjuti secara dini faktor risiko yang ditemukan melalui konseling kesehatan dan segera merujuk ke fasilitas pelayanan kesehatan dasar. Kelompok PTM Utama adalah diabetes melitus (DM), kanker, penyakit jantung dan pembuluh darah (PJPD), penyakit paru obstruktif kronis (PPOK), dan gangguan akibat kecelakaan dan tindak kekerasan</t>
  </si>
  <si>
    <t>Cakupan Pelayanan Kesehatan Hipertensi</t>
  </si>
  <si>
    <t>Memberikan pelayanan kesehatan sesuai standar bagi penderita hipertensi, dinilai dari persentase jumlah penderita hipertensi usia 15 tahun keatas yang mendapatkan pelayanan kesehatan sesuai standar di wilayah kerjanya dalam kurun waktu satu tahun.Pelayanan kesehatan penderita hipertensi sesuai standar
meliputi:
1) Pengukuran tekanan darah
2) Edukasi                                                                                              3) Terapi farmakologi</t>
  </si>
  <si>
    <t>Cakupan Pelayanan Penderita Diabetes Melitus</t>
  </si>
  <si>
    <t>Setiap penderita diabetes melitus mendapatkan pelayanan kesehatan sesuai standar. mempunyai kewajiban untuk memberikan pelayanan kesehatan sesuai standar kepada seluruh penderita Diabetes Melitus (DM) usia 15 tahun ke atas sebagai upaya pencegahan sekunder di wilayah kerjanya dalam kurun waktu satu. Pelayanan kesehatan penderita diabetes melitus sesuai standar
meliputi:
1) Pengukuran gula darah;
2) Edukasi
3) Terapi farmakologi. tahun</t>
  </si>
  <si>
    <t>Cakupan pelayanan orang dengan gangguan jiwa berat</t>
  </si>
  <si>
    <t>Setiap orang dengan gangguan jiwa berat mendapatkan pelayanan kesehatan sesuai standar. Pemerintah daerah Kabupaten/Kota wajib memberikan pelayanan kesehatan sesuai standar kepada seluruh orang dengan gangguan jiwa (ODGJ) berat sebagai upaya pencegahan sekunder di wilayah kerjanya dalam kurun waktu satu tahun.Pelayanan kesehatan pada ODGJ berat sesuai standar bagi
psikotik akut dan Skizofrenia meliputi:
1) Pemeriksaan kesehatan jiwa;
2) Edukasi                                                                                          3) Terapi farmakologi                                                                   4) Rehabilitasi</t>
  </si>
  <si>
    <t xml:space="preserve">Cakupan Penderita Pasung yang dibebaskan/dan mendapatkan pelayanan kesehatan </t>
  </si>
  <si>
    <t>Penderita ODGJ dibebaskan dari pasungan dan mendapatkan pelayanan kesehatan standar. pasung adalah satu bentuk pengekangan yang secara tradisional dipakai di Indonesia, tanpa akses pada perawatan kesehatan jiwa dan layanan pendukung lain, untuk membatasi orang yang dianggap atau mengalami disabilitas psikososial di dalam atau di luar rumah</t>
  </si>
  <si>
    <t>Surveilens dan imunisasi</t>
  </si>
  <si>
    <t>Surveilens dan Imunisasi</t>
  </si>
  <si>
    <t>Cakupan HB0</t>
  </si>
  <si>
    <t>Cakupan Imunisasi HB0  adalah Kegiatan pelayanan imunisasi Hepatitis B yang pertama kali yang dilaksanakan oleh petugas puskesmas maupun jejaringnya terhadap bayi baru lahir usia 0 - 24 jam</t>
  </si>
  <si>
    <t>Cakupan BCG</t>
  </si>
  <si>
    <t xml:space="preserve">Cakupan Imunisasi BCG  adalah Kegiatan pelayanan imunisasi BCG yang dilaksanakan oleh petugas puskesmas maupun jejaringnya terhadap bayi usia 1 bulan </t>
  </si>
  <si>
    <t>Cakupan DPT, HB 1 , Hib 1</t>
  </si>
  <si>
    <t>Cakupan Imunisasi DPT, HB 1,  Hib 1   adalah Kegiatan pelayanan imunisasi DPT, Hepatitis B setelah yg pertama , dan Hemophilus Influenza tipe b pertama yang dilaksanakan oleh petugas puskesmas maupun jejaringnya terhadap bayi  usia 2 bulan sd 1 tahun</t>
  </si>
  <si>
    <t>Cakupan DPT-HB 2-Hib2</t>
  </si>
  <si>
    <t>Cakupan Imunisasi DPT, HB 2,  Hib 2   adalah Kegiatan pelayanan imunisasi DPT, Hepatitis B setelah yg kedua , dan Hemophilus Influenza tipe b kedua yang dilaksanakan oleh petugas puskesmas maupun jejaringnya terhadap bayi  usia 3 bulan sd 1 tahun</t>
  </si>
  <si>
    <t>Cakupan DPT-HB 3-Hib3</t>
  </si>
  <si>
    <t>Cakupan Imunisasi DPT, HB 3, Hib 3   adalah Kegiatan pelayanan imunisasi DPT, Hepatitis B setelah yg ketiga , dan Hemophilus Influenza tipe b ketiga yang dilaksanakan oleh petugas puskesmas maupun jejaringnya terhadap bayi  usia 4 bulan sd 1 tahun</t>
  </si>
  <si>
    <t>Cakupan Polio 4</t>
  </si>
  <si>
    <t>Cakupan Imunisasi Polliomyelitis  adalah Kegiatan pelayanan imunisasi Poliomyelitis yang dilaksanakan oleh petugas puskesmas maupun jejaringnya terhadap bayi  usia 4 bulan sd 1 tahun</t>
  </si>
  <si>
    <t>Cakupan IPV</t>
  </si>
  <si>
    <t>Cakupan Imunisasi IPV  adalah Kegiatan pelayanan imunisasi IPV (Inactive Polio Vaccine) yang dilaksanakan oleh petugas puskesmas maupun jejaringnya terhadap bayi  usia 4 bulan sd 1 tahun</t>
  </si>
  <si>
    <t>Cakupan Campak -Rubella (MR)</t>
  </si>
  <si>
    <t>Cakupan Imunisasi MR  adalah Kegiatan pelayanan imunisasi Campak Rubella yang dilaksanakan oleh petugas puskesmas maupun jejaringnya terhadap bayi usia 9 bulan sd 1 tahun</t>
  </si>
  <si>
    <t>Cakupan Imunisasi BIAS DT</t>
  </si>
  <si>
    <t>Cakupan Imunisasi BIAS DT  adalah Kegiatan pelayanan imunisasi Difteri Tetanus yang dilaksanakan oleh petugas puskesmas maupun jejaringnya terhadap anak sekolah kelas 1 SD</t>
  </si>
  <si>
    <t>siswa</t>
  </si>
  <si>
    <t>Cakupan BIAS Td</t>
  </si>
  <si>
    <t>Cakupan Imunisasi BIAS Td  adalah Kegiatan pelayanan imunisasi Tetanus difteri yang dilaksanakan oleh petugas puskesmas maupun jejaringnya terhadap anak sekolah kelas 2 dan 5 SD</t>
  </si>
  <si>
    <t>Cakupan BIAS MR</t>
  </si>
  <si>
    <t>Cakupan Imunisasi MR  adalah Kegiatan pelayanan imunisasi Campak Rubella yang dilaksanakan oleh petugas puskesmas maupun jejaringnya terhadap anak sekolah kelas 1 SD</t>
  </si>
  <si>
    <t>Cakupan Pelayanan Imunisasi Ibu Hamil TT2+</t>
  </si>
  <si>
    <t>Cakupan Imunisasi  Pelayanan Imunisasi Ibu Hamil Td 2+  adalah Kegiatan pelayanan imunisasi Tetanus Toxoid setelah pemberian pertamayang dilaksanakan oleh petugas puskesmas maupun jejaringnya terhadap ibu hamil</t>
  </si>
  <si>
    <t>Cakupan Kelurahan Universal Child Immunization (UCI)</t>
  </si>
  <si>
    <t>Cakupan Imunisasi Dasar Lengkap  adalah Kegiatan pelayanan imunisasi Hepatitis B, BCG, DPT, OPV, Hib, IPV dan MR yang dilaksanakan oleh petugas puskesmas maupun jejaringnya terhadap bayi baru lahir sd usia 1 tahun</t>
  </si>
  <si>
    <t>Cakupan Imunisasi Dasar Lengkap</t>
  </si>
  <si>
    <t>Cakupan pelayanan imunisasi Hepatitis B, Polio, Tuberkulosis, DPT, Hib dan MR sesuai dengan jadwalnya</t>
  </si>
  <si>
    <t>Cakupan Sistem Kewaspadaan Dini dan Respon (SKDR)</t>
  </si>
  <si>
    <t>Cakupan pemantauan perkembangan trend suatu penyakit menular potensial KLB/wabah dari waktu ke waktu (periode mingguan)</t>
  </si>
  <si>
    <t>laporan</t>
  </si>
  <si>
    <t xml:space="preserve">Cakupan Pengendalian Kejadian Luar Biasa  (KLB)                </t>
  </si>
  <si>
    <t>Cakupan pengendalian/penanggulangan Kejadian Penyakit / penderita mencegah perluasan kejadian dan timbulnya penderita atau kematian baru pada suatu kejadian luar biasa yang sedang terjadi dalam kurun waktu satu tahun</t>
  </si>
  <si>
    <t>kasus</t>
  </si>
  <si>
    <t>cakupan vaksinasi Covid-19 dosis 1 pada  lansia</t>
  </si>
  <si>
    <t>cakupan vaksinasi Covid-19 dosis 2 pada  lansia</t>
  </si>
  <si>
    <t>cakupan vaksinasi Covid-19 dosis 1 pada  usia&gt;6 tahun</t>
  </si>
  <si>
    <t>cakupan vaksinasi Covid-19 dosis 2 pada  usia&gt;6 tahun</t>
  </si>
  <si>
    <t>Cakupan Testing kasus Covid-19</t>
  </si>
  <si>
    <t>pemeriksaan</t>
  </si>
  <si>
    <t>Cakupan Treatment kasus Covid-19</t>
  </si>
  <si>
    <t>Upaya Kesehatan Masyarakat  Pengembangan</t>
  </si>
  <si>
    <t>I</t>
  </si>
  <si>
    <t>Pelayanan Kesehatan Tradisional</t>
  </si>
  <si>
    <t>Pelayanan Kesehatan Tradisional komplementer</t>
  </si>
  <si>
    <t xml:space="preserve">Cakupan Pembinaan Upaya Kesehatan Tradisional </t>
  </si>
  <si>
    <t xml:space="preserve">Pembinaan penyehat tradisional adalah upaya yang dilakukan oleh puskesmas berupa inventarisir, identifikasi, dengan aplikasi Gan Hattra, pencatatan dan pelaporan kunjungan klien, serta fasilitasi rekomendasi registrasi  kesehatan tradisional  di wilayah kerja puskesmas dalam kurun waktu satu tahun. </t>
  </si>
  <si>
    <t>penyehat tradisional</t>
  </si>
  <si>
    <t>Cakupan Penyehat Tradisional Terdaftar/Berizin</t>
  </si>
  <si>
    <t>Cakupan Penyehat Tradisional Terdaftar/Berizin adalah persentase penyehat tradisional yang terdaftar atau berizin  (yang mempunyai STPT/ STRKT) di wilayah kerja Puskesmas dalam kurun waktu satu tahun</t>
  </si>
  <si>
    <t xml:space="preserve">Cakupan Pembinaan Kelompok Tanaman Obat dan Keluarga (TOGA) </t>
  </si>
  <si>
    <t>Cakupan kelompok TOGA yang dibina oleh petugas puskesmas yang berada di wilayah kerja puskesmas dalam kurun wakti satu tahun</t>
  </si>
  <si>
    <t>kelompok</t>
  </si>
  <si>
    <t>Cakupan Puskesmas yang melakukan pelayanan kesehatan tradisional</t>
  </si>
  <si>
    <t>Cakupan Puskesmas yang melakukan pelayanan kesehatan tradisional adalah jumlah puskesmas yang melakukan pelayanan tradisional</t>
  </si>
  <si>
    <t>puskesmas</t>
  </si>
  <si>
    <t>Kesehatan Olah raga</t>
  </si>
  <si>
    <t>Kesehatan Olahraga</t>
  </si>
  <si>
    <t>Cakupan jamaah haji yang diperiksa kebugaran</t>
  </si>
  <si>
    <t>Cakupan penilaian kebugaran jasmani bagi semua calon jemaah haji di wilayah kerja puskesmas</t>
  </si>
  <si>
    <t>Kesehatan Kerja</t>
  </si>
  <si>
    <t>Jumlah Pos UKK yang terbentuk di wiayah kerja  Puskesmas</t>
  </si>
  <si>
    <t>Cakupan Pos UKK baru yang terbentuk pada kelurahan di wilayah kerja Puskesmas dalam 1 tahun</t>
  </si>
  <si>
    <t>pos</t>
  </si>
  <si>
    <t>Jumlah Pos UKK yang ada di wilayah kerja Puskesmas yang  dilakukan pembinaan</t>
  </si>
  <si>
    <t>Cakupan Pos UKK yang sudah terbentuk dan mendapatkan pembinaan pada kelurahan di wilayah kerja Puskesmas</t>
  </si>
  <si>
    <t>Kesehatan Gigi dan Mulut</t>
  </si>
  <si>
    <t>Cakupan Pembinaan Kesehatan Gigi di Masyarakat</t>
  </si>
  <si>
    <t>Prosentase UKBM yang mendapatkan pembinaan dari petugas Puskesmas di wilayah kerja Puskesmas dalam kurun waktu setahun</t>
  </si>
  <si>
    <t>UKBM</t>
  </si>
  <si>
    <t>Cakupan Pembinaan Kesehatan Gigi dan Mulut di SD/ MI</t>
  </si>
  <si>
    <t>Kegiatan untuk mengubah perilaku mereka dari kurang menguntungkan menjadi menguntungkan terhadap kesehatan gigi pada suatu sekolah. Kegiatannya meliputi pemberian Dental Health Education dan gerakan sikat gigi massal</t>
  </si>
  <si>
    <t>Siswa</t>
  </si>
  <si>
    <t>Cakupan Pemeriksaan Kesehatan Gigi dan Mulut Siswa SD/ MI</t>
  </si>
  <si>
    <t>Prosentase siswa SD/MI yang mendapatkan pemeriksaan kesehatan gigi dan mulut dari petugas Puskesmas dalam kurun waktu satu tahun (Kelas 1)</t>
  </si>
  <si>
    <t>Cakupan Penanganan Siswa SD/ MI yang Membutuhkan Perawatan Kesehatan Gigi dan Mulut</t>
  </si>
  <si>
    <t>Prosentase siswa SD/MI yang mendapatkan penanganan berupa perawatan gigi oleh petugas di Puskesmas</t>
  </si>
  <si>
    <t>UPAYA KESEHATAN PERORANGAN</t>
  </si>
  <si>
    <t>Rawat jalan</t>
  </si>
  <si>
    <t>Rawat Jalan</t>
  </si>
  <si>
    <t>Cakupan rawat jalan peserta JKN</t>
  </si>
  <si>
    <t xml:space="preserve">Cakupan rawat jalan adalah jumlah kunjungan kasus ( baru ) rawat jalan di sarana kesehatan strata pertama </t>
  </si>
  <si>
    <t>kunjungan</t>
  </si>
  <si>
    <t xml:space="preserve">Cakupan kelengkapan pengisian  Rekam Medis pada pasien kunjungan rawat jalan di Puskesmas </t>
  </si>
  <si>
    <t xml:space="preserve">Presentase kelengkapan pengisian rekam medis pada seluruh pasien Puskesmas pada kurun waktu satu tahun  dibanding dengan jumlah seluruh kunjungan pasien di Puskesmas pada kurun waktu satu tahun </t>
  </si>
  <si>
    <t>rekam medis</t>
  </si>
  <si>
    <t>Cakupan kunjungan rawat jalan gigi</t>
  </si>
  <si>
    <t>Prosentase kunjungan pasien baru untuk tujuan pengamatan, diagnosa, pengobatan, rehabilitasi dan pelayanan kesehatan gigi dan mulut</t>
  </si>
  <si>
    <t>Pelayanan  PONED</t>
  </si>
  <si>
    <t>Pelayanan PONED</t>
  </si>
  <si>
    <t>Cakupan Asuhan Keperawatan Individu pada Pasien Poned</t>
  </si>
  <si>
    <t>Cakupan asuhan keperawatan pada individu  pada pasien PONED adalah presentase jumlah pasien rawat inap yang mendapat asuhan keperawatan individu di puskesmas dalam periode satu tahun</t>
  </si>
  <si>
    <t>BOR ( Bed Occupancy Ratio = Angka penggunaan tempat tidur)</t>
  </si>
  <si>
    <t>Persentase pemakaian tempat tidur di puskesmas PONED  pada satuan waktu  tertentu ( 1 tahun )</t>
  </si>
  <si>
    <t>persen</t>
  </si>
  <si>
    <t>ALOS ( Average Lenght of Stay = Rata-rata lamanya pasien dirawat)</t>
  </si>
  <si>
    <t>Rata-rata lamanya pasien dirawat, target 2 hari</t>
  </si>
  <si>
    <t>hari</t>
  </si>
  <si>
    <t>2 hari</t>
  </si>
  <si>
    <t>Pencegahan dan Pengendalian Infeksi</t>
  </si>
  <si>
    <t>Cakupan Kepatuhan Kebersihan Tangan</t>
  </si>
  <si>
    <t>kebersihan tangan dilakukan dengan mencuci tangan menggunakan sabun dan air mengalir bila tangan tampak kotor atau terkena cairan tubuh atau menggunakan alkohol (alkohol based on handrub)  dengan kandungan alkohol 60-80 persen bila tangan tidak tampak kotor. kebersihan tangan dilakukan dengan 5 indikasi dan langkah kebersihan tangan menurut WHO</t>
  </si>
  <si>
    <t>Pencegahan dan pengendalian infeksi</t>
  </si>
  <si>
    <t>Cakupan Kepatuhan Penggunaan APD</t>
  </si>
  <si>
    <t>kepatuhan penggunaan APD adalah kepatuhan petugas dalam menggunakan APD dengan tepat sesuai dengan indikasi ketika melakukan tindakan yang memungkinkan tubuh atau membran mukosa terkena atau terpercik darah atau cairan tubuh atau cairan infeksius lainnya berdasarkan jenis resiko</t>
  </si>
  <si>
    <t>Penilaian kepatuhan penggunaan APD adalah penilaian terhadap petugas dalam menggunakan APD sesuai indikasi dengan tepat saat memberikan pelayanan kesehatan pada periode observaso</t>
  </si>
  <si>
    <t>APD adalah perangkat alat yang dirancang  sebagai penghalang terhadap penitrasi Zat, partikel padat, cair atau udara untuk melindungi pemakainya dari cedera atau penyebaran infeksi atau penyakit</t>
  </si>
  <si>
    <t>Keselamatan Pasien</t>
  </si>
  <si>
    <t>Cakupan Pelaporan Insiden Keselamatan Pasien</t>
  </si>
  <si>
    <t>pelaporan insiden keselamatan pasien kedalam aplikasi kemenkes yang dilakukan setiap bulan</t>
  </si>
  <si>
    <t>Cakupan kepatuhan Identifikasi Pasien</t>
  </si>
  <si>
    <t>pemberi  layanan</t>
  </si>
  <si>
    <t>identifikasi dilakukan dengan cara visual atau verbal</t>
  </si>
  <si>
    <t>identifikasi dilakukan secara bebar setiap tindakan intervensi pasien</t>
  </si>
  <si>
    <t>Perawatan Kesehatan Masyarakat</t>
  </si>
  <si>
    <t>Kunjungan Rawat Jalan Umum mendapat   Askep Individu</t>
  </si>
  <si>
    <t xml:space="preserve">Jumlah pasien  rawat jalan dalam gedung yang mendapat asuhan keperawatan  individu langsung oleh perawat  </t>
  </si>
  <si>
    <t xml:space="preserve">Cakupan keluarga resiko tinggi   mendapat Askep keluarga </t>
  </si>
  <si>
    <t xml:space="preserve">Jumlah  keluarga yang mendapat asuhan keperawatan keluarga dan terdokumentasikan melalui askep keluarga  sesuai dengan permasalahan yang ditemukan termasuk tindak lanjut permasalahan pada indikator Program Indonesia Sehat dengan Pendekatan Keluarga </t>
  </si>
  <si>
    <t xml:space="preserve">Cakupan Keluarga Mandiri III dan IV pada semua kasus </t>
  </si>
  <si>
    <t>Cakupan hasil akhir tingkat kemandirian Keluarga ( KM III dan IV) pada  keseluruhan  keluarga dalam mengatasi masalah kesehatannya, setelah mendapatkan askep keluarga minimal 4 kali kunjungan .</t>
  </si>
  <si>
    <t>Cakupan Keluarga dengan TBC  yang mencapai  (KM III  dan  IV)   setelah minimal   4 kali kunjungan rumah .</t>
  </si>
  <si>
    <t>Cakupan hasil akhir tingkat kemandirian Keluarga ( KM III dan IV) pada   keluarga dengan penderita  TBC , setelah mendapatkan askep keluarga minimal 4 kali kunjungan .</t>
  </si>
  <si>
    <t>Cakupan Keluarga Mandiri  (KM III  dan  IV)  pada keluarga  dengan Hipertensi   yang  mendapat askep  keluarga .</t>
  </si>
  <si>
    <t>Cakupan hasil akhir tingkat kemandirian Keluarga ( KM III dan IV) pada    keluarga dengan penderita  Hipertensi , setelah mendapatkan askep keluarga minimal 4 kali kunjungan .</t>
  </si>
  <si>
    <t>Cakupan Keluarga Mandiri  (KM III  dan  IV)  pada keluarga  dengan ODGJ   yang  mendapat askep  keluarga .</t>
  </si>
  <si>
    <t>Cakupan hasil akhir tingkat kemandirian Keluarga ( KM III dan IV) pada  keluarga dengan penderita Orang dengan gangguan Jiwa (ODGJ) , setelah mendapatkan askep keluarga minimal 4 kali kunjungan .</t>
  </si>
  <si>
    <t>Cakupan   Kelompok Resiko tinggi mendapat Askep</t>
  </si>
  <si>
    <t xml:space="preserve">Jumlah kelompok Resiko tinggi ( prolanis, kelompok bumil resti, kelompok balita resti dll) yang mendapat askep kelompok oleh petugas puskesmas </t>
  </si>
  <si>
    <t xml:space="preserve">Cakupan  masyarakat/Desa mendapat Askep Komunitas </t>
  </si>
  <si>
    <t xml:space="preserve">Jumlah desa/ kelurahan/RW yang mendapat asuhan keperawatan komunitas oleh perawat termasuk  </t>
  </si>
  <si>
    <t>Persentase  kunjungan pasien ke  Sentra keperawatan aktif</t>
  </si>
  <si>
    <t xml:space="preserve">Persentase  kunjungan pasien ke  Sentra keperawatan aktif adalah Jumlah kunjungan pasien ke Sentra Keperawatan untuk mendapatkan pelayanan baik preventif, promotif, caretif atau rehabilitatf di puskesmas, dimana hari buka pelayanan  Sentra Keperawatan  minimal  1 kali perminggu , dan kontinyu sepanjang tahun. </t>
  </si>
  <si>
    <t>Pelayanan Kefarmasian</t>
  </si>
  <si>
    <t xml:space="preserve">Persentase ketersediaan obat  esensial di Puskesmas </t>
  </si>
  <si>
    <t xml:space="preserve">Tersedianya obat esensial  di Puskesmas yang ditetapkan sebagai obat indikator untuk pelayanan kesehatan dasar      40 item obat esensial di Puskesmas :                                             1. Albendazol tab/ Pirantel pamoat                              
2. Allopurinol
3. Amlodipin / Kaptopril
4. Amoxicillin 500 mg                             
5. Amoxicillin sirup                                  
6. Antasida tablet kunyah/ Antasida suspensi
7. Asam askorbat(Vitamin c)
8. Asiklovir
9. Betametason salep                                    
10. Deksametason tablet / injeksi                                                </t>
  </si>
  <si>
    <t>obat</t>
  </si>
  <si>
    <t xml:space="preserve">11. Diazepam injeksi  5 mg/ml,                                                     12. Diazepam, 
13.Dihidroartemsin+piperakuin (DHP) dan primaquin,
14. Difenhidramin Inj. 10 mg/ml,
15.Epinefrin (Adrenalin) injeksi  0,1 % (sebagai HCl),
16.Fitomenadion (Vitamin K) injeksi,
17.Furosemid 40 mg/Hidroklorotiazid (HCT) ,
18.Garam Oralit  serbuk,
19.Glibenklamid/Metformin ,
20. Hidrokortison krim/salep,                                                       21. Kotrimoksazol (dewasa) kombinasi tablet/Kotrimoksazol suspensi,
22. Lidokain inj,
23. Magnesium Sulfat injeksi,
24. Metilergometrin Maleat injeksi  0,200 mg-1 ml,
25 .Natrium Diklofenak ,
26. OAT FDC Kat 1,
27. Oksitosin injeksi,
28. Parasetamol sirup 120 mg / 5 ml ,
29. Parasetamol 500 mg,
30. Prednison 5 mg                                                                          </t>
  </si>
  <si>
    <t>31. Ketokonazole tablet 200 mg,
32. Retinol 100.000/200.000 IU,
33. Salbutamol,
34. Salep Mata/Tetes Mata Antibiotik,
35. Chlorpheniramine Maleat talet 4 mg,
36. Siprofloksasin,
37. Tablet Tambah Darah,
38. Amitriptilin tablet salut 25 mg (HCl)
39. Vitamin B6 (Piridoksin),
40. Zinc 20 mg</t>
  </si>
  <si>
    <t xml:space="preserve">2. </t>
  </si>
  <si>
    <t>Persentase ketersediaan vaksin Imunisasi Dasar  Lengkap (IDL)</t>
  </si>
  <si>
    <t>Tersedianya vaksin Imunisasi Dasar Lengkap (IDL) di Puskesmas untuk program pelayanan kesehatan dasar.     Ketersediaan Vaksin                                                                         5 Vaksin esensial di Puskesmas :
1. Vaksin Hepatitis B
2.Vaksin BCG
3. Vaksin DPT-HB-HIB
4. Vaksin Polio
5 Vaksin Campak/Campak Rubella</t>
  </si>
  <si>
    <t>Vaksin</t>
  </si>
  <si>
    <t xml:space="preserve">Persentase penggunaan obat yang rasional pada kasus ISPA non pneumonia                   
</t>
  </si>
  <si>
    <t>resep</t>
  </si>
  <si>
    <t xml:space="preserve">Persentase penggunaan obat yang rasional pada kasus Diare non spesifik                 
</t>
  </si>
  <si>
    <t>Persentase penggunaan antibiotik pada penatalaksanaan kasus Diare non spesifik
Kode ICD 10 Diare = A09 dan K52</t>
  </si>
  <si>
    <t>Persentase  kesesuaian obat dengan Formularium Nasional</t>
  </si>
  <si>
    <t>Persentase kesesuaian item obat dengan Formularium Nasional FKTP</t>
  </si>
  <si>
    <t>Persentase Puskesmas yang melaksanakan pelayanan kefarmasian khususnya pemberian konseling sesuai standar</t>
  </si>
  <si>
    <t xml:space="preserve">Puskesmas yang melaksanakan pelayanan kefarmasian sesuai standar adalah Puskesmas yang melaksanakan pemberian  konseling yang terdokumentasi dan dilakukan oleh tenaga Apoteker di Puskesmas </t>
  </si>
  <si>
    <t>Pelayanan Laboratorium</t>
  </si>
  <si>
    <t xml:space="preserve">Cakupan pemeriksaan laboratorium Puskesmas </t>
  </si>
  <si>
    <t xml:space="preserve">Cakupan jumlah seluruh pemeriksaan laboratorium puskesmas adalah jumlah pemeriksaan laboratorium dibandingkan dengan jumlah kunjungan pasien yang disarankan pemeriksaan laboratorium </t>
  </si>
  <si>
    <t>Total Penilaian Cakupan Kegiatan</t>
  </si>
  <si>
    <t>Penilaian Kinerja Puskesmas   : UPTD Puskesmas Rangkapan Jaya Baru</t>
  </si>
  <si>
    <t xml:space="preserve">Pencapaian </t>
  </si>
  <si>
    <t>Cakupan</t>
  </si>
  <si>
    <t>Variabel</t>
  </si>
  <si>
    <t>Sub Variabel</t>
  </si>
  <si>
    <t>Komunikasi Interpersonal dan Konseling (KIP/K) di Puskesmas adalah pengunjung/pasien yang harus mendapat tindak lanjut dengant KIP/K di klinik khusus atau klinik terpadu KIP/K, terkait tentang Gizi, P2M, sanitasi, PHBS dan lain-lain. Sesuai kondisi/masalah dari  pengunjung/pasien dengan didukung alat bantu media KIP/K. Pembuktian dengan : nama pasien, tanggal konsultasi, nama petugas konsultan, materi konsultasi, buku visum</t>
  </si>
  <si>
    <t xml:space="preserve">Cakupan Rumah tangga yang memiliki akses sanitasi </t>
  </si>
  <si>
    <t>Persentase rumah tangga yang memiliki akses fasilitas sanitasi yang memenuhi syarat kesehatan, dapat  digunakan oleh rumah tangga sendiri atau bersama dengan rumah tangga lain tertentu, dilengkapi dengan kloset jenis leher angsa, serta tempat pembuangan akhir tinja berupa tangki septik atau Instalasi Pengolahan Air Limbah (IPAL).</t>
  </si>
  <si>
    <t>Jumlah Tempat-Tempat Umum (TTU) Sehat yang dilakukan Inspeksi Kesehatan Lingkungan</t>
  </si>
  <si>
    <t>Jumlah TTU yang dilakukan  pemeriksaan dan pengamatan secara langsung terhadap media lingkungan dalam rangka pengawasan berdasarkan standar, norma dan baku mutu yang berlaku untuk meningkatkan kualitas lingkunganInspeksi Kesehatan Lingkungan dengan cara:
a. pengamatan fisik media lingkungan;
b. pengukuran media lingkungan di tempat;
c. uji laboratorium; dan/atau
d. analisis risiko kesehatan lingkungan.                                      TTU yang dimaksud adalah institusi pendidikan (TK, SD, SMP, SMA, Pondok Pesantren), fasyankes (RS, Puskesmas, Bidan Praktek Mandiri, Klinik Rawat Inap), pasar, dan tempat ibadah (masjid, gereja, pura, wihara)</t>
  </si>
  <si>
    <t xml:space="preserve">Jumlah Tempat Pengelolaan Makanan (TPM) yang dilakukan Inspeksi Kesehatan Lingkungan  </t>
  </si>
  <si>
    <t>Jumlah TPM yang dilakukan  pemeriksaan dan pengamatan secara langsung terhadap media lingkungan dalam rangka pengawasan berdasarkan standar, norma dan baku mutu yang berlaku untuk meningkatkan kualitas lingkunganInspeksi Kesehatan Lingkungan dengan cara:
a. pengamatan fisik media lingkungan;
b. pengukuran media lingkungan di tempat;
c. uji laboratorium; dan/atau
d. analisis risiko kesehatan lingkungan.                                     TPM yang dimaksud adalag catering/jasa boga, rumah makan, restoran, pujasera.</t>
  </si>
  <si>
    <t xml:space="preserve">Cakupan Sarana Air Minum yang dilakukan Inspeksi Kesehatan Lingkungan  </t>
  </si>
  <si>
    <t>Persentase Sarana Air Minum yang dilakukan  pemeriksaan dan pengamatan secara langsung terhadap media lingkungan dalam rangka pengawasan berdasarkan standar, norma dan baku mutu yang berlaku untuk meningkatkan kualitas lingkunganInspeksi Kesehatan Lingkungan dengan cara:
a. pengamatan fisik media lingkungan;
b. pengukuran media lingkungan di tempat;
c. uji laboratorium; dan/atau
d. analisis risiko kesehatan lingkungan.                                     Sarana air minum yang dimaksud adalah prioritas pada Instalasi PDAM ataupun air perpipaan dengan penyelenggara (BPSPAM) serta dilakukan pula IKL pada sarana air minum rumah tangga pada 1000 RT/tahun</t>
  </si>
  <si>
    <t xml:space="preserve">Jumlah Rumah tangga yang dilakukan Inspeksi Kesehatan Lingkungan  </t>
  </si>
  <si>
    <t>Jumlah Rumah tangga yang dilakukan  pemeriksaan dan pengamatan secara langsung terhadap media lingkungan dalam rangka pengawasan berdasarkan standar, norma dan baku mutu yang berlaku untuk meningkatkan kualitas lingkunganInspeksi Kesehatan Lingkungan dengan cara:
a. pengamatan fisik media lingkungan;
b. pengukuran media lingkungan di tempat;
c. uji laboratorium; dan/atau
d. analisis risiko kesehatan lingkungan.                                     Target rumah tangga yang dilakukan IKL sebanyak 1000 rumah tangga/tahun yang bersifat akumulatif dalam 5 tahun. 1000 RT yang di IKL pada tahun pertama berbeda dengan 1000 RT yang di IKL pada tahun kedua dst. Sehingga target dalam 5 tahun terdapat 5000 RT yang dilakukan IKL.</t>
  </si>
  <si>
    <t xml:space="preserve">Jumlah pasien diberikan konseling </t>
  </si>
  <si>
    <t>Jumlah pasien yang menderita penyakit dan atau gangguan kesehatan yang diakibatkan oleh faktor risiko lingkungan yang diberikan konseling  untuk mewujudkan Kualitas lingkungan yang Sehat</t>
  </si>
  <si>
    <r>
      <rPr>
        <sz val="11"/>
        <color theme="1"/>
        <rFont val="Calibri"/>
      </rPr>
      <t xml:space="preserve">
</t>
    </r>
    <r>
      <rPr>
        <sz val="10"/>
        <color theme="1"/>
        <rFont val="Calibri"/>
      </rPr>
      <t>*sasaran Balita usia 0-72 bersumber dari DKB Disdukcapil Semester 2 Tahun 2021</t>
    </r>
  </si>
  <si>
    <r>
      <rPr>
        <sz val="12"/>
        <color theme="1"/>
        <rFont val="Calibri"/>
      </rPr>
      <t xml:space="preserve">Komponen skrining meliputi :                            1. Pengukuran tekanan darah dengan menggunakan tensi meter (manual atau digital)                                                                     2. pengukuran kadar gula darah dan kolesterol dalam darah menggunakan alat monitor/ pemeriksaan laboratorium sederhana.                                                                    3. Pemeriksaaan gangguan mental emosional usia lanjut menggunakan instrumen </t>
    </r>
    <r>
      <rPr>
        <i/>
        <sz val="12"/>
        <color theme="1"/>
        <rFont val="Calibri"/>
      </rPr>
      <t>Geriatric Depression Scale (GDS)</t>
    </r>
    <r>
      <rPr>
        <sz val="12"/>
        <color theme="1"/>
        <rFont val="Calibri"/>
      </rPr>
      <t xml:space="preserve">                                                  4. Pemeriksaan gangguan kognitif usia lanjut menggunakan instrumen </t>
    </r>
    <r>
      <rPr>
        <i/>
        <sz val="12"/>
        <color theme="1"/>
        <rFont val="Calibri"/>
      </rPr>
      <t xml:space="preserve">Abbreviatet Mental test(AMT) </t>
    </r>
    <r>
      <rPr>
        <sz val="12"/>
        <color theme="1"/>
        <rFont val="Calibri"/>
      </rPr>
      <t xml:space="preserve">                                              5. Pemeriksaaan tingkat kemandirin tingkat lanjut menggunakan </t>
    </r>
    <r>
      <rPr>
        <i/>
        <sz val="12"/>
        <color theme="1"/>
        <rFont val="Calibri"/>
      </rPr>
      <t>Activity Daily Living (ADl)</t>
    </r>
    <r>
      <rPr>
        <sz val="12"/>
        <color theme="1"/>
        <rFont val="Calibri"/>
      </rPr>
      <t xml:space="preserve">dengan instrumen indeks </t>
    </r>
    <r>
      <rPr>
        <i/>
        <sz val="12"/>
        <color theme="1"/>
        <rFont val="Calibri"/>
      </rPr>
      <t xml:space="preserve">Barthel Modifikasi </t>
    </r>
  </si>
  <si>
    <r>
      <rPr>
        <b/>
        <sz val="12"/>
        <color rgb="FF000000"/>
        <rFont val="Calibri"/>
      </rPr>
      <t xml:space="preserve">TTD </t>
    </r>
    <r>
      <rPr>
        <u/>
        <sz val="12"/>
        <color rgb="FF000000"/>
        <rFont val="Calibri"/>
      </rPr>
      <t>adalah</t>
    </r>
    <r>
      <rPr>
        <b/>
        <sz val="12"/>
        <color rgb="FF000000"/>
        <rFont val="Calibri"/>
      </rPr>
      <t xml:space="preserve"> </t>
    </r>
    <r>
      <rPr>
        <sz val="12"/>
        <color rgb="FF000000"/>
        <rFont val="Calibri"/>
      </rPr>
      <t xml:space="preserve">tablet yang sekurangnya mengandung zat besi setara dengan 60 mg besi elemental dan 0,4 mg asam folat yang disediakan oleh pemerintah maupun diperoleh sendiri.  </t>
    </r>
  </si>
  <si>
    <r>
      <rPr>
        <b/>
        <sz val="12"/>
        <color rgb="FF000000"/>
        <rFont val="Calibri"/>
      </rPr>
      <t>Persentase bayi baru lahir yang mendapat IMD</t>
    </r>
    <r>
      <rPr>
        <sz val="12"/>
        <color rgb="FF000000"/>
        <rFont val="Calibri"/>
      </rPr>
      <t xml:space="preserve"> </t>
    </r>
    <r>
      <rPr>
        <u/>
        <sz val="12"/>
        <color rgb="FF000000"/>
        <rFont val="Calibri"/>
      </rPr>
      <t>adalah</t>
    </r>
    <r>
      <rPr>
        <sz val="12"/>
        <color rgb="FF000000"/>
        <rFont val="Calibri"/>
      </rPr>
      <t xml:space="preserve"> proporsi bayi baru lahir hidup yang mendapat IMD </t>
    </r>
    <r>
      <rPr>
        <u/>
        <sz val="12"/>
        <color rgb="FF000000"/>
        <rFont val="Calibri"/>
      </rPr>
      <t>terhadap</t>
    </r>
    <r>
      <rPr>
        <sz val="12"/>
        <color rgb="FF000000"/>
        <rFont val="Calibri"/>
      </rPr>
      <t xml:space="preserve"> jumlah bayi baru lahir hidup x 100%.</t>
    </r>
  </si>
  <si>
    <r>
      <rPr>
        <sz val="12"/>
        <color rgb="FF000000"/>
        <rFont val="Calibri"/>
      </rPr>
      <t xml:space="preserve">·        Bayi usia kurang dari 6 bulan </t>
    </r>
    <r>
      <rPr>
        <u/>
        <sz val="12"/>
        <color rgb="FF000000"/>
        <rFont val="Calibri"/>
      </rPr>
      <t>adalah</t>
    </r>
    <r>
      <rPr>
        <sz val="12"/>
        <color rgb="FF000000"/>
        <rFont val="Calibri"/>
      </rPr>
      <t xml:space="preserve"> seluruh bayi umur 0 bulan 1 hari sampai 5 bulan 29 hari</t>
    </r>
  </si>
  <si>
    <r>
      <rPr>
        <sz val="12"/>
        <color rgb="FF000000"/>
        <rFont val="Calibri"/>
      </rPr>
      <t xml:space="preserve">·        Bayi mendapat ASI Eksklusif kurang dari 6 bulan </t>
    </r>
    <r>
      <rPr>
        <u/>
        <sz val="12"/>
        <color rgb="FF000000"/>
        <rFont val="Calibri"/>
      </rPr>
      <t>adalah</t>
    </r>
    <r>
      <rPr>
        <sz val="12"/>
        <color rgb="FF000000"/>
        <rFont val="Calibri"/>
      </rPr>
      <t xml:space="preserve"> bayi kurang dari 6 bulan yang diberi ASI saja tanpa makanan atau cairan lain kecuali obat, vitamin dan mineral berdasarkan </t>
    </r>
    <r>
      <rPr>
        <i/>
        <sz val="12"/>
        <color rgb="FF000000"/>
        <rFont val="Calibri"/>
      </rPr>
      <t>recall</t>
    </r>
    <r>
      <rPr>
        <sz val="12"/>
        <color rgb="FF000000"/>
        <rFont val="Calibri"/>
      </rPr>
      <t xml:space="preserve"> 24 jam.</t>
    </r>
  </si>
  <si>
    <r>
      <rPr>
        <sz val="12"/>
        <color rgb="FF000000"/>
        <rFont val="Calibri"/>
      </rPr>
      <t xml:space="preserve">·        Persentase bayi kurang dari 6 bulan mendapat ASI Eksklusif </t>
    </r>
    <r>
      <rPr>
        <u/>
        <sz val="12"/>
        <color rgb="FF000000"/>
        <rFont val="Calibri"/>
      </rPr>
      <t>adalah</t>
    </r>
    <r>
      <rPr>
        <sz val="12"/>
        <color rgb="FF000000"/>
        <rFont val="Calibri"/>
      </rPr>
      <t xml:space="preserve"> jumlah bayi kurang dari 6 bulan yang masih mendapat ASI Eksklusif </t>
    </r>
    <r>
      <rPr>
        <u/>
        <sz val="12"/>
        <color rgb="FF000000"/>
        <rFont val="Calibri"/>
      </rPr>
      <t>terhadap</t>
    </r>
    <r>
      <rPr>
        <sz val="12"/>
        <color rgb="FF000000"/>
        <rFont val="Calibri"/>
      </rPr>
      <t xml:space="preserve"> jumlah seluruh bayi kurang dari 6 bulan yang di</t>
    </r>
    <r>
      <rPr>
        <i/>
        <sz val="12"/>
        <color rgb="FF000000"/>
        <rFont val="Calibri"/>
      </rPr>
      <t>recall</t>
    </r>
    <r>
      <rPr>
        <sz val="12"/>
        <color rgb="FF000000"/>
        <rFont val="Calibri"/>
      </rPr>
      <t xml:space="preserve"> dikali 100%.</t>
    </r>
  </si>
  <si>
    <r>
      <rPr>
        <b/>
        <sz val="12"/>
        <color rgb="FF000000"/>
        <rFont val="Calibri"/>
      </rPr>
      <t>Balita</t>
    </r>
    <r>
      <rPr>
        <sz val="12"/>
        <color rgb="FF000000"/>
        <rFont val="Calibri"/>
      </rPr>
      <t xml:space="preserve"> </t>
    </r>
    <r>
      <rPr>
        <u/>
        <sz val="12"/>
        <color rgb="FF000000"/>
        <rFont val="Calibri"/>
      </rPr>
      <t>adalah</t>
    </r>
    <r>
      <rPr>
        <sz val="12"/>
        <color rgb="FF000000"/>
        <rFont val="Calibri"/>
      </rPr>
      <t xml:space="preserve"> anak yang berumur di bawah 5 tahun (0-59 bulan 29 hari) </t>
    </r>
  </si>
  <si>
    <r>
      <rPr>
        <b/>
        <sz val="12"/>
        <color rgb="FF000000"/>
        <rFont val="Calibri"/>
      </rPr>
      <t>S Balita</t>
    </r>
    <r>
      <rPr>
        <sz val="12"/>
        <color rgb="FF000000"/>
        <rFont val="Calibri"/>
      </rPr>
      <t xml:space="preserve"> </t>
    </r>
    <r>
      <rPr>
        <u/>
        <sz val="12"/>
        <color rgb="FF000000"/>
        <rFont val="Calibri"/>
      </rPr>
      <t>adalah</t>
    </r>
    <r>
      <rPr>
        <sz val="12"/>
        <color rgb="FF000000"/>
        <rFont val="Calibri"/>
      </rPr>
      <t xml:space="preserve"> jumlah seluruh sasaran (S) balita yang ada di suatu wilayah.</t>
    </r>
  </si>
  <si>
    <r>
      <rPr>
        <b/>
        <sz val="12"/>
        <color rgb="FF000000"/>
        <rFont val="Calibri"/>
      </rPr>
      <t xml:space="preserve">D Balita </t>
    </r>
    <r>
      <rPr>
        <u/>
        <sz val="12"/>
        <color rgb="FF000000"/>
        <rFont val="Calibri"/>
      </rPr>
      <t>adalah</t>
    </r>
    <r>
      <rPr>
        <sz val="12"/>
        <color rgb="FF000000"/>
        <rFont val="Calibri"/>
      </rPr>
      <t xml:space="preserve"> jumlah balita yang ditimbang (D) di suatu wilayah. </t>
    </r>
  </si>
  <si>
    <r>
      <rPr>
        <b/>
        <sz val="12"/>
        <color rgb="FF000000"/>
        <rFont val="Calibri"/>
      </rPr>
      <t>Persentase</t>
    </r>
    <r>
      <rPr>
        <b/>
        <sz val="12"/>
        <color rgb="FFFF0000"/>
        <rFont val="Calibri"/>
      </rPr>
      <t xml:space="preserve"> </t>
    </r>
    <r>
      <rPr>
        <b/>
        <sz val="12"/>
        <color rgb="FF000000"/>
        <rFont val="Calibri"/>
      </rPr>
      <t>D/S</t>
    </r>
    <r>
      <rPr>
        <sz val="12"/>
        <color rgb="FF000000"/>
        <rFont val="Calibri"/>
      </rPr>
      <t xml:space="preserve"> </t>
    </r>
    <r>
      <rPr>
        <u/>
        <sz val="12"/>
        <color rgb="FF000000"/>
        <rFont val="Calibri"/>
      </rPr>
      <t>adalah</t>
    </r>
    <r>
      <rPr>
        <sz val="12"/>
        <color rgb="FF000000"/>
        <rFont val="Calibri"/>
      </rPr>
      <t xml:space="preserve"> jumlah balita yang ditimbang </t>
    </r>
    <r>
      <rPr>
        <u/>
        <sz val="12"/>
        <color rgb="FF000000"/>
        <rFont val="Calibri"/>
      </rPr>
      <t>terhadap</t>
    </r>
    <r>
      <rPr>
        <sz val="12"/>
        <color rgb="FF000000"/>
        <rFont val="Calibri"/>
      </rPr>
      <t xml:space="preserve"> balita yang ada dikali 100%.</t>
    </r>
  </si>
  <si>
    <r>
      <rPr>
        <b/>
        <sz val="12"/>
        <color rgb="FF000000"/>
        <rFont val="Calibri"/>
      </rPr>
      <t>Balita</t>
    </r>
    <r>
      <rPr>
        <sz val="12"/>
        <color rgb="FF000000"/>
        <rFont val="Calibri"/>
      </rPr>
      <t xml:space="preserve"> </t>
    </r>
    <r>
      <rPr>
        <u/>
        <sz val="12"/>
        <color rgb="FF000000"/>
        <rFont val="Calibri"/>
      </rPr>
      <t>adalah</t>
    </r>
    <r>
      <rPr>
        <sz val="12"/>
        <color rgb="FF000000"/>
        <rFont val="Calibri"/>
      </rPr>
      <t xml:space="preserve"> anak yang berumur di bawah 5 tahun (0-59 bulan 29 hari)</t>
    </r>
  </si>
  <si>
    <t>Balita</t>
  </si>
  <si>
    <r>
      <rPr>
        <b/>
        <sz val="12"/>
        <color rgb="FF000000"/>
        <rFont val="Calibri"/>
      </rPr>
      <t>Balita ditimbang (D')</t>
    </r>
    <r>
      <rPr>
        <sz val="12"/>
        <color rgb="FF000000"/>
        <rFont val="Calibri"/>
      </rPr>
      <t xml:space="preserve"> </t>
    </r>
    <r>
      <rPr>
        <u/>
        <sz val="12"/>
        <color rgb="FF000000"/>
        <rFont val="Calibri"/>
      </rPr>
      <t>adalah</t>
    </r>
    <r>
      <rPr>
        <i/>
        <sz val="12"/>
        <color rgb="FF000000"/>
        <rFont val="Calibri"/>
      </rPr>
      <t xml:space="preserve"> </t>
    </r>
    <r>
      <rPr>
        <sz val="12"/>
        <color rgb="FF000000"/>
        <rFont val="Calibri"/>
      </rPr>
      <t>anak umur 0-59 bulan 29 hari yang ditimbang.</t>
    </r>
  </si>
  <si>
    <r>
      <rPr>
        <b/>
        <sz val="12"/>
        <color rgb="FF000000"/>
        <rFont val="Calibri"/>
      </rPr>
      <t xml:space="preserve">Berat badan naik (N) </t>
    </r>
    <r>
      <rPr>
        <u/>
        <sz val="12"/>
        <color rgb="FF000000"/>
        <rFont val="Calibri"/>
      </rPr>
      <t>adalah</t>
    </r>
    <r>
      <rPr>
        <sz val="12"/>
        <color rgb="FF000000"/>
        <rFont val="Calibri"/>
      </rPr>
      <t xml:space="preserve"> hasil penimbangan berat badan dengan grafik berat badan mengikuti garis pertumbuhan </t>
    </r>
    <r>
      <rPr>
        <u/>
        <sz val="12"/>
        <color rgb="FF000000"/>
        <rFont val="Calibri"/>
      </rPr>
      <t>atau</t>
    </r>
    <r>
      <rPr>
        <sz val="12"/>
        <color rgb="FF000000"/>
        <rFont val="Calibri"/>
      </rPr>
      <t xml:space="preserve"> kenaikan berat badan sama dengan kenaikan berat badan minimum atau lebih. Kenaikan berat badan ditentukan dengan membandingan hasil penimbangan bulan ini dengan bulan lalu.</t>
    </r>
  </si>
  <si>
    <r>
      <rPr>
        <b/>
        <sz val="12"/>
        <color rgb="FF000000"/>
        <rFont val="Calibri"/>
      </rPr>
      <t>Balita tidak ditimbang bulan lalu (O)</t>
    </r>
    <r>
      <rPr>
        <sz val="12"/>
        <color rgb="FF000000"/>
        <rFont val="Calibri"/>
      </rPr>
      <t xml:space="preserve"> </t>
    </r>
    <r>
      <rPr>
        <u/>
        <sz val="12"/>
        <color rgb="FF000000"/>
        <rFont val="Calibri"/>
      </rPr>
      <t>adalah</t>
    </r>
    <r>
      <rPr>
        <sz val="12"/>
        <color rgb="FF000000"/>
        <rFont val="Calibri"/>
      </rPr>
      <t xml:space="preserve"> balita yang tidak memiliki catatan hasil penimbangan bulan lalu </t>
    </r>
  </si>
  <si>
    <r>
      <rPr>
        <b/>
        <sz val="12"/>
        <color rgb="FF000000"/>
        <rFont val="Calibri"/>
      </rPr>
      <t xml:space="preserve">Balita baru (B) </t>
    </r>
    <r>
      <rPr>
        <u/>
        <sz val="12"/>
        <color rgb="FF000000"/>
        <rFont val="Calibri"/>
      </rPr>
      <t>adalah</t>
    </r>
    <r>
      <rPr>
        <sz val="12"/>
        <color rgb="FF000000"/>
        <rFont val="Calibri"/>
      </rPr>
      <t xml:space="preserve"> balita yang baru melakukan pemantauan pertumbuhan</t>
    </r>
  </si>
  <si>
    <r>
      <rPr>
        <b/>
        <sz val="12"/>
        <color rgb="FF000000"/>
        <rFont val="Calibri"/>
      </rPr>
      <t xml:space="preserve">D’ </t>
    </r>
    <r>
      <rPr>
        <sz val="12"/>
        <color rgb="FF000000"/>
        <rFont val="Calibri"/>
      </rPr>
      <t>adalah jumlah seluruh balita yang ditimbang dikurangi (balita tidak ditimbang bulan lalu dan balita yang baru bulan ini )</t>
    </r>
  </si>
  <si>
    <r>
      <rPr>
        <b/>
        <sz val="12"/>
        <color rgb="FF000000"/>
        <rFont val="Calibri"/>
      </rPr>
      <t xml:space="preserve">Balita </t>
    </r>
    <r>
      <rPr>
        <sz val="12"/>
        <color rgb="FF000000"/>
        <rFont val="Calibri"/>
      </rPr>
      <t>adalah anak yang berumur di bawah 5 tahun (0-59 bulan 29 hari)</t>
    </r>
  </si>
  <si>
    <r>
      <rPr>
        <b/>
        <sz val="12"/>
        <color rgb="FF000000"/>
        <rFont val="Calibri"/>
      </rPr>
      <t xml:space="preserve">Buku KIA </t>
    </r>
    <r>
      <rPr>
        <sz val="12"/>
        <color rgb="FF000000"/>
        <rFont val="Calibri"/>
      </rPr>
      <t>adalah buku yang berisi catatan kesehatan ibu (hamil, bersalin dan nifas) dan anak (bayi baru lahir, bayi dan anak balita) serta berbagai informasi cara memelihara dan merawat kesehatan ibu serta grafik pertumbuhan anak yang dapat dipantau setiap bulan.</t>
    </r>
  </si>
  <si>
    <r>
      <rPr>
        <b/>
        <sz val="12"/>
        <color rgb="FF000000"/>
        <rFont val="Calibri"/>
      </rPr>
      <t xml:space="preserve">Kartu Menuju Sehat (KMS) </t>
    </r>
    <r>
      <rPr>
        <sz val="12"/>
        <color rgb="FF000000"/>
        <rFont val="Calibri"/>
      </rPr>
      <t>adalah kartu yang memuat kurva pertumbuhan normal anak berdasarkan indeks antropometri berat badan menurut umur yang dibedakan berdasarkan jenis kelamin. KMS digunakan untuk mencatat berat badan, memantau pertumbuhan balita setiap bulan dan sebagai media penyuluhan gizi dan kesehatan.</t>
    </r>
  </si>
  <si>
    <r>
      <rPr>
        <b/>
        <sz val="12"/>
        <color rgb="FF000000"/>
        <rFont val="Calibri"/>
      </rPr>
      <t xml:space="preserve">Bayi umur 6-11 bulan </t>
    </r>
    <r>
      <rPr>
        <u/>
        <sz val="12"/>
        <color rgb="FF000000"/>
        <rFont val="Calibri"/>
      </rPr>
      <t>adalah</t>
    </r>
    <r>
      <rPr>
        <i/>
        <u/>
        <sz val="12"/>
        <color rgb="FF000000"/>
        <rFont val="Calibri"/>
      </rPr>
      <t xml:space="preserve"> </t>
    </r>
    <r>
      <rPr>
        <sz val="12"/>
        <color rgb="FF000000"/>
        <rFont val="Calibri"/>
      </rPr>
      <t>bayi umur 6-11 bulan yang ada di suatu wilayah kabupaten/kota</t>
    </r>
  </si>
  <si>
    <r>
      <rPr>
        <b/>
        <sz val="12"/>
        <color rgb="FF000000"/>
        <rFont val="Calibri"/>
      </rPr>
      <t>Balita umur 12-59 bulan</t>
    </r>
    <r>
      <rPr>
        <sz val="12"/>
        <color rgb="FF000000"/>
        <rFont val="Calibri"/>
      </rPr>
      <t xml:space="preserve"> </t>
    </r>
    <r>
      <rPr>
        <u/>
        <sz val="12"/>
        <color rgb="FF000000"/>
        <rFont val="Calibri"/>
      </rPr>
      <t>adalah</t>
    </r>
    <r>
      <rPr>
        <sz val="12"/>
        <color rgb="FF000000"/>
        <rFont val="Calibri"/>
      </rPr>
      <t xml:space="preserve"> balita umur 12-59 bulan yang ada di suatu wilayah kabupaten/kota</t>
    </r>
  </si>
  <si>
    <r>
      <rPr>
        <b/>
        <sz val="12"/>
        <color rgb="FF000000"/>
        <rFont val="Calibri"/>
      </rPr>
      <t xml:space="preserve">Balita 6-59 bulan </t>
    </r>
    <r>
      <rPr>
        <u/>
        <sz val="12"/>
        <color rgb="FF000000"/>
        <rFont val="Calibri"/>
      </rPr>
      <t>adalah</t>
    </r>
    <r>
      <rPr>
        <sz val="12"/>
        <color rgb="FF000000"/>
        <rFont val="Calibri"/>
      </rPr>
      <t xml:space="preserve"> balita umur 6-59 bulan yang ada di suatu wilayah kabupaten/kota</t>
    </r>
  </si>
  <si>
    <r>
      <rPr>
        <b/>
        <sz val="12"/>
        <color rgb="FF000000"/>
        <rFont val="Calibri"/>
      </rPr>
      <t xml:space="preserve">Kapsul vitamin A </t>
    </r>
    <r>
      <rPr>
        <u/>
        <sz val="12"/>
        <color rgb="FF000000"/>
        <rFont val="Calibri"/>
      </rPr>
      <t>adalah</t>
    </r>
    <r>
      <rPr>
        <i/>
        <u/>
        <sz val="12"/>
        <color rgb="FF000000"/>
        <rFont val="Calibri"/>
      </rPr>
      <t xml:space="preserve"> </t>
    </r>
    <r>
      <rPr>
        <sz val="12"/>
        <color rgb="FF000000"/>
        <rFont val="Calibri"/>
      </rPr>
      <t>kapsul yang mengandung vitamin A dosis tinggi, yaitu 100.000 Satuan Internasional (SI) untuk bayi umur 6-11 bulan dan 200.000 SI untuk anak balita 12-59 bulan</t>
    </r>
  </si>
  <si>
    <r>
      <rPr>
        <b/>
        <sz val="12"/>
        <color rgb="FF000000"/>
        <rFont val="Calibri"/>
      </rPr>
      <t>Persentase balita mendapat kapsul vitamin A</t>
    </r>
    <r>
      <rPr>
        <sz val="12"/>
        <color rgb="FF000000"/>
        <rFont val="Calibri"/>
      </rPr>
      <t xml:space="preserve"> </t>
    </r>
    <r>
      <rPr>
        <u/>
        <sz val="12"/>
        <color rgb="FF000000"/>
        <rFont val="Calibri"/>
      </rPr>
      <t>adalah</t>
    </r>
    <r>
      <rPr>
        <sz val="12"/>
        <color rgb="FF000000"/>
        <rFont val="Calibri"/>
      </rPr>
      <t xml:space="preserve"> jumlah bayi 6-11 bulan </t>
    </r>
    <r>
      <rPr>
        <u/>
        <sz val="12"/>
        <color rgb="FF000000"/>
        <rFont val="Calibri"/>
      </rPr>
      <t>ditambah</t>
    </r>
    <r>
      <rPr>
        <sz val="12"/>
        <color rgb="FF000000"/>
        <rFont val="Calibri"/>
      </rPr>
      <t xml:space="preserve"> jumlah balita 12-59 bulan yang mendapat 1 (satu) kapsul vitamin A pada periode 6 (enam) bulan </t>
    </r>
    <r>
      <rPr>
        <u/>
        <sz val="12"/>
        <color rgb="FF000000"/>
        <rFont val="Calibri"/>
      </rPr>
      <t>terhadap</t>
    </r>
    <r>
      <rPr>
        <sz val="12"/>
        <color rgb="FF000000"/>
        <rFont val="Calibri"/>
      </rPr>
      <t xml:space="preserve"> jumlah seluruh balita 6-59 bulan dikali 100%. </t>
    </r>
  </si>
  <si>
    <r>
      <rPr>
        <sz val="11"/>
        <color rgb="FF000000"/>
        <rFont val="Calibri"/>
      </rPr>
      <t xml:space="preserve">·        </t>
    </r>
    <r>
      <rPr>
        <b/>
        <sz val="11"/>
        <color rgb="FF000000"/>
        <rFont val="Calibri"/>
      </rPr>
      <t>Remaja Putri</t>
    </r>
    <r>
      <rPr>
        <sz val="11"/>
        <color rgb="FF000000"/>
        <rFont val="Calibri"/>
      </rPr>
      <t xml:space="preserve"> </t>
    </r>
    <r>
      <rPr>
        <u/>
        <sz val="11"/>
        <color rgb="FF000000"/>
        <rFont val="Calibri"/>
      </rPr>
      <t>adalah</t>
    </r>
    <r>
      <rPr>
        <sz val="11"/>
        <color rgb="FF000000"/>
        <rFont val="Calibri"/>
      </rPr>
      <t xml:space="preserve"> remaja putri yang berusia 12 -18 tahun yang bersekolah di SMP/SMA atau sederajat</t>
    </r>
  </si>
  <si>
    <r>
      <rPr>
        <sz val="11"/>
        <color rgb="FF000000"/>
        <rFont val="Calibri"/>
      </rPr>
      <t xml:space="preserve">·        </t>
    </r>
    <r>
      <rPr>
        <b/>
        <sz val="11"/>
        <color rgb="FF000000"/>
        <rFont val="Calibri"/>
      </rPr>
      <t>TTD</t>
    </r>
    <r>
      <rPr>
        <sz val="11"/>
        <color rgb="FF000000"/>
        <rFont val="Calibri"/>
      </rPr>
      <t xml:space="preserve"> </t>
    </r>
    <r>
      <rPr>
        <u/>
        <sz val="11"/>
        <color rgb="FF000000"/>
        <rFont val="Calibri"/>
      </rPr>
      <t>adalah</t>
    </r>
    <r>
      <rPr>
        <sz val="11"/>
        <color rgb="FF000000"/>
        <rFont val="Calibri"/>
      </rPr>
      <t xml:space="preserve"> tablet yang sekurangnya mengandung zat besi setara dengan 60 mg besi elemental dan 0,4 mg asam folat yang disediakan oleh pemerintah maupun diperoleh secara mandiri</t>
    </r>
  </si>
  <si>
    <r>
      <rPr>
        <sz val="11"/>
        <color rgb="FF000000"/>
        <rFont val="Calibri"/>
      </rPr>
      <t xml:space="preserve">·        </t>
    </r>
    <r>
      <rPr>
        <b/>
        <sz val="11"/>
        <color rgb="FF000000"/>
        <rFont val="Calibri"/>
      </rPr>
      <t>Remaja putri mendapat TTD</t>
    </r>
    <r>
      <rPr>
        <sz val="11"/>
        <color rgb="FF000000"/>
        <rFont val="Calibri"/>
      </rPr>
      <t xml:space="preserve"> </t>
    </r>
    <r>
      <rPr>
        <u/>
        <sz val="11"/>
        <color rgb="FF000000"/>
        <rFont val="Calibri"/>
      </rPr>
      <t>adalah</t>
    </r>
    <r>
      <rPr>
        <sz val="11"/>
        <color rgb="FF000000"/>
        <rFont val="Calibri"/>
      </rPr>
      <t xml:space="preserve"> jumlah remaja putri yang mendapat TTD secara rutin setiap minggu sebanyak 1 tablet.</t>
    </r>
  </si>
  <si>
    <r>
      <rPr>
        <sz val="11"/>
        <color rgb="FF000000"/>
        <rFont val="Calibri"/>
      </rPr>
      <t xml:space="preserve">·        </t>
    </r>
    <r>
      <rPr>
        <b/>
        <sz val="11"/>
        <color rgb="FF000000"/>
        <rFont val="Calibri"/>
      </rPr>
      <t>Persentase remaja putri mendapat TTD</t>
    </r>
    <r>
      <rPr>
        <sz val="11"/>
        <color rgb="FF000000"/>
        <rFont val="Calibri"/>
      </rPr>
      <t xml:space="preserve"> </t>
    </r>
    <r>
      <rPr>
        <u/>
        <sz val="11"/>
        <color rgb="FF000000"/>
        <rFont val="Calibri"/>
      </rPr>
      <t>adalah</t>
    </r>
    <r>
      <rPr>
        <sz val="11"/>
        <color rgb="FF000000"/>
        <rFont val="Calibri"/>
      </rPr>
      <t xml:space="preserve"> jumlah remaja putri yang mendapat TTD secara rutin setiap minggu </t>
    </r>
    <r>
      <rPr>
        <u/>
        <sz val="11"/>
        <color rgb="FF000000"/>
        <rFont val="Calibri"/>
      </rPr>
      <t>terhadap</t>
    </r>
    <r>
      <rPr>
        <sz val="11"/>
        <color rgb="FF000000"/>
        <rFont val="Calibri"/>
      </rPr>
      <t xml:space="preserve"> jumlah remaja putri yang ada dikali 100%.</t>
    </r>
  </si>
  <si>
    <r>
      <rPr>
        <b/>
        <sz val="12"/>
        <color rgb="FF000000"/>
        <rFont val="Calibri"/>
      </rPr>
      <t xml:space="preserve">Ibu hamil KEK </t>
    </r>
    <r>
      <rPr>
        <sz val="12"/>
        <color rgb="FF000000"/>
        <rFont val="Calibri"/>
      </rPr>
      <t>adalah Ibu hamil dengan Lingkar Lengan Atas (LiLA) &lt; 23,5 cm</t>
    </r>
  </si>
  <si>
    <r>
      <rPr>
        <b/>
        <sz val="12"/>
        <color rgb="FF000000"/>
        <rFont val="Calibri"/>
      </rPr>
      <t xml:space="preserve">Makanan Tambahan </t>
    </r>
    <r>
      <rPr>
        <sz val="12"/>
        <color rgb="FF000000"/>
        <rFont val="Calibri"/>
      </rPr>
      <t>adalah makanan yang dikonsumsi sebagai tambahan asupan zat gizi diluar makanan utama dalam bentuk makanan tambahan pabrikan atau makanan tambahan bahan pangan lokal.</t>
    </r>
  </si>
  <si>
    <r>
      <rPr>
        <b/>
        <sz val="12"/>
        <color rgb="FF000000"/>
        <rFont val="Calibri"/>
      </rPr>
      <t xml:space="preserve">Persentase Ibu hamil KEK mendapat makanan tambahan </t>
    </r>
    <r>
      <rPr>
        <sz val="12"/>
        <color rgb="FF000000"/>
        <rFont val="Calibri"/>
      </rPr>
      <t>adalah jumlah ibu hamil KEK yang mendapatkan makanan</t>
    </r>
    <r>
      <rPr>
        <b/>
        <sz val="12"/>
        <color rgb="FF000000"/>
        <rFont val="Calibri"/>
      </rPr>
      <t xml:space="preserve"> </t>
    </r>
    <r>
      <rPr>
        <sz val="12"/>
        <color rgb="FF000000"/>
        <rFont val="Calibri"/>
      </rPr>
      <t>tambahan terhadap jumlah ibu hamil KEK yang ada dikali</t>
    </r>
    <r>
      <rPr>
        <b/>
        <sz val="12"/>
        <color rgb="FF000000"/>
        <rFont val="Calibri"/>
      </rPr>
      <t xml:space="preserve"> </t>
    </r>
    <r>
      <rPr>
        <sz val="12"/>
        <color rgb="FF000000"/>
        <rFont val="Calibri"/>
      </rPr>
      <t>100%.</t>
    </r>
  </si>
  <si>
    <r>
      <rPr>
        <b/>
        <sz val="12"/>
        <color rgb="FF000000"/>
        <rFont val="Calibri"/>
      </rPr>
      <t xml:space="preserve">Balita  Gizi Kurang </t>
    </r>
    <r>
      <rPr>
        <sz val="12"/>
        <color rgb="FF000000"/>
        <rFont val="Calibri"/>
      </rPr>
      <t>adalah anak usia 6 bulan 0 hari sampai dengan 59 bulan 29 hari dengan status gizi Kurang (BB/PB atau BB/TB - 3 SD sampai dengan &lt; - 2 SD).</t>
    </r>
  </si>
  <si>
    <r>
      <rPr>
        <b/>
        <sz val="12"/>
        <color rgb="FF000000"/>
        <rFont val="Calibri"/>
      </rPr>
      <t xml:space="preserve">Makanan Tambahan </t>
    </r>
    <r>
      <rPr>
        <sz val="12"/>
        <color rgb="FF000000"/>
        <rFont val="Calibri"/>
      </rPr>
      <t>adalah makanan yang dikonsumsi sebagai tambahan asupan zat gizi diluar makanan utama dalam bentuk makanan tambahan pabrikan atau makanan tambahan bahan pangan lokal.</t>
    </r>
  </si>
  <si>
    <r>
      <rPr>
        <b/>
        <sz val="12"/>
        <color rgb="FF000000"/>
        <rFont val="Calibri"/>
      </rPr>
      <t xml:space="preserve">Persentase balita gizi kurang mendapat makanan tambahan </t>
    </r>
    <r>
      <rPr>
        <sz val="12"/>
        <color rgb="FF000000"/>
        <rFont val="Calibri"/>
      </rPr>
      <t>adalah jumlah balita gizi kurang yang mendapat makanan tambahan terhadap jumlah balita gizi kurang dikali 100%.</t>
    </r>
  </si>
  <si>
    <t>tindakan</t>
  </si>
  <si>
    <t>petugas</t>
  </si>
  <si>
    <t>Identifikasi pasien secara benar adalah proses identifikasi yang dilakukan pemberi pelayanan  dengan menggunakan minimal dua penmanda identitas  seperti : nama, tanggal lahir, nomor relam medik, NIK</t>
  </si>
  <si>
    <r>
      <rPr>
        <sz val="11"/>
        <color rgb="FF000000"/>
        <rFont val="Calibri"/>
      </rPr>
      <t xml:space="preserve">Persentase penggunaan antibiotik pada penatalaksanaan kasus ISPA non-pneumonia (ISPA atas dan batuk pilek atau </t>
    </r>
    <r>
      <rPr>
        <i/>
        <sz val="11"/>
        <color rgb="FF000000"/>
        <rFont val="Calibri"/>
      </rPr>
      <t>Common Cold</t>
    </r>
    <r>
      <rPr>
        <sz val="11"/>
        <color rgb="FF000000"/>
        <rFont val="Calibri"/>
      </rPr>
      <t>)
Kode ICD 10 = J00. J01, J04, J05, J06, J10, J11</t>
    </r>
  </si>
  <si>
    <t>B</t>
  </si>
  <si>
    <t>PENILAIAN MANAJEMEN PUSKESMAS</t>
  </si>
  <si>
    <t xml:space="preserve"> ( Permenkes No 44 Tahun 2016 tentang Pedoman Manajemen Puskesmas )</t>
  </si>
  <si>
    <t xml:space="preserve">NO </t>
  </si>
  <si>
    <t>JENIS VARIABEL</t>
  </si>
  <si>
    <t>SKALA</t>
  </si>
  <si>
    <t>NILAI HASIL</t>
  </si>
  <si>
    <t>NILAI   0</t>
  </si>
  <si>
    <t>NILAI 4</t>
  </si>
  <si>
    <t>NILAI 7</t>
  </si>
  <si>
    <t>NILAI 10</t>
  </si>
  <si>
    <t>TW 1</t>
  </si>
  <si>
    <t>TW 2</t>
  </si>
  <si>
    <t>TW 3</t>
  </si>
  <si>
    <t>TW 4</t>
  </si>
  <si>
    <t>A.</t>
  </si>
  <si>
    <t>MANAJEMEN UMUM PUSKESMAS</t>
  </si>
  <si>
    <t>a.1</t>
  </si>
  <si>
    <t>Mempunyai Rencana Lima Tahunan</t>
  </si>
  <si>
    <t>Tidak punya</t>
  </si>
  <si>
    <t>Punya</t>
  </si>
  <si>
    <t>a.2</t>
  </si>
  <si>
    <t xml:space="preserve">Ada RUK , disusun berdasar kan Rencana Lima Tahunan, dan melalui analisa situasi dan perumusan masalah </t>
  </si>
  <si>
    <t>Tidak menyusun</t>
  </si>
  <si>
    <t>Ya, beberapa ada analisa dan perumusan masalah</t>
  </si>
  <si>
    <t>Ya, sebagian ada analisa dan perumusan masalah</t>
  </si>
  <si>
    <t>Ya, seluruhnya ada analisa dan perumusan masalah</t>
  </si>
  <si>
    <t>a.3</t>
  </si>
  <si>
    <t>Menyusun RPK secara Terinci dan lengkap</t>
  </si>
  <si>
    <t>Ya, terinci sebagian kecil</t>
  </si>
  <si>
    <t>Ya, terinci sebagian besar</t>
  </si>
  <si>
    <t>Ya, terinci semuanya</t>
  </si>
  <si>
    <t>a.4</t>
  </si>
  <si>
    <t>Melaksanakan mini lokakarya bulanan</t>
  </si>
  <si>
    <t>Tidak melaksanakan</t>
  </si>
  <si>
    <t>&lt; 5 kali /tahun</t>
  </si>
  <si>
    <t>5-8 kali/tahun</t>
  </si>
  <si>
    <t>9-12 kali/tahun</t>
  </si>
  <si>
    <t>a.5</t>
  </si>
  <si>
    <t xml:space="preserve">Melaksanakan mini lokakarya tribulanan </t>
  </si>
  <si>
    <t>&lt; 2 kali /tahun</t>
  </si>
  <si>
    <t>2-3kali/tahun</t>
  </si>
  <si>
    <t>4 kali/tahun</t>
  </si>
  <si>
    <t>a.6</t>
  </si>
  <si>
    <t>Membuat Penilaian Kinerja di tahun sebelumnya, mengirimkan ke Dinas Kesehatan Kab/kota dan mendapat feedback dari Dinas kesehatan Kab/kota</t>
  </si>
  <si>
    <t>Tidak membuat</t>
  </si>
  <si>
    <t>Membuat tapi tidak mengirimkan</t>
  </si>
  <si>
    <t>Membuat dan mengirimkan tetapi tidak mendapat feedback</t>
  </si>
  <si>
    <t>Membuat, mengirimkan dan mendapat feedback dari Dinkes Kab/Kota</t>
  </si>
  <si>
    <t>JUMLAH</t>
  </si>
  <si>
    <t>Manajemen Sumber Daya</t>
  </si>
  <si>
    <t>b.1</t>
  </si>
  <si>
    <t xml:space="preserve">  Membuat daftar / catatan kepegawaian seluruh petugas / Daftar Urutan Kepangkatan (DUK) setiap kolom berisi : (dibuktikan dengan bukti fisik)• Nomor, Nama, dan NIP
• Pangkat / Golongan
• TMT Pangkat / Golongan
• Status kepegawaian (jabatan Fungsional/ Jabatan Pelaksana)
• Jenjang Jabatan
• Pendidikan Terakhir
• Umur 
• Status Perkawinan
</t>
  </si>
  <si>
    <t>Tidak ada</t>
  </si>
  <si>
    <t>Ada , 3 item (no 1-3)</t>
  </si>
  <si>
    <t>Ada , 5 item (no 1-5)</t>
  </si>
  <si>
    <t>Ada , 8 item (no 1-8)</t>
  </si>
  <si>
    <t>b.2</t>
  </si>
  <si>
    <t xml:space="preserve">Puskesmas mempunyai arsip kepegawaian seluruh petugas (semua item dibuktikan dengan arsip):• FC SK Calon Pegawai Negeri Sipil
• FC SK PNS/SK Non PNS
• FC SK Terakhir
• FC Ijazah Pendidikan Terakhir
• FC SK Penugasan/ FC Kontrak Kerja bagi Non PNS
• FC SK Pengangkatan Pertama dalam Jabatan Fungsional
• FC SK Kenaikan Jenjang Jabatan
• SK Penetapan Angka Kredit (PAK) bagi tenaga fungsional
• FC DP3
• FC Sertifikat Pelatihan/Seminar/Workshop
• FC Sertifikat Penghargaan 
• FC SK Kenaikan Gaji Berkala
• Surat Keterangan Cuti
</t>
  </si>
  <si>
    <t xml:space="preserve">Ada , 5 item </t>
  </si>
  <si>
    <t xml:space="preserve">Ada , 8 item </t>
  </si>
  <si>
    <t xml:space="preserve">Ada , 13 item </t>
  </si>
  <si>
    <t>b.3</t>
  </si>
  <si>
    <t xml:space="preserve"> Puskesmas mempunyai Struktur Organisasi yang jelas dan lengkap:                                                                                        
</t>
  </si>
  <si>
    <t>Ada , tidak sesuai ketentuan</t>
  </si>
  <si>
    <t>Ada , tidak lengkap</t>
  </si>
  <si>
    <t>Ada, lengkap</t>
  </si>
  <si>
    <t>b.4</t>
  </si>
  <si>
    <t>Puskesmas mempunyai uraian tugas dan tanggung jawab seluruh petugas :</t>
  </si>
  <si>
    <t>Ada , 3 item (kurang sesuai kompetensi, tidak di tandatangani)</t>
  </si>
  <si>
    <t>Ada , 3 item ( Kurang sesuai kompetensi)</t>
  </si>
  <si>
    <t>Ada , 3 item (sesuai kompetensi)</t>
  </si>
  <si>
    <t>· Adanya uraian tugas pokok sesuai tanggung jawab untuk seluruh petugas;</t>
  </si>
  <si>
    <t>·  Adanya uraian tugas pokok sesuai dengan kompetensi (sesuai dengan jenjang jabatan fungsional) dan ditanda tangani oleh kepala puskesmas;</t>
  </si>
  <si>
    <t>· Adanya Uraian tugas tambahan</t>
  </si>
  <si>
    <t>b.5</t>
  </si>
  <si>
    <t xml:space="preserve"> Puskesmas membuat rencana kerja bulanan dan tahunan bagi setiap petugas sesuai dengan tugas, wewenang, dan tanggung jawab:</t>
  </si>
  <si>
    <t>Ada , 1 item ( no.5)</t>
  </si>
  <si>
    <t>Ada , 2 item ( no3 dan 4)</t>
  </si>
  <si>
    <t>·1.  Rencana kerja bulanan ada bagi seluruh petugas</t>
  </si>
  <si>
    <t>·2.  Rencana kerja tahunan bagi seluruh petugas</t>
  </si>
  <si>
    <t>· 3. Rencana kerja bulanan ada bagi 50% - &lt;100% petugas</t>
  </si>
  <si>
    <t>·4.  Rencana kerja tahunan ada untuk 50% - &lt;100 % petugas</t>
  </si>
  <si>
    <t>·5.  Rencana kerja bulanan dan atau tahunan hanya ada di sebagian kecil petugas  (&lt; 50 %)</t>
  </si>
  <si>
    <t>b.6</t>
  </si>
  <si>
    <t>Kepala tata usaha Puskesmas melakukan pembinaan kepada petugas dengan cara :</t>
  </si>
  <si>
    <t>memenuhi 2 aspek tersebut dan tepat waktu</t>
  </si>
  <si>
    <t>memenuhi 3 aspek tersebut dan tepat waktu</t>
  </si>
  <si>
    <t>memenuhi 4 aspek tersebut dan tepat waktu</t>
  </si>
  <si>
    <t xml:space="preserve">·  penilaian DP3, </t>
  </si>
  <si>
    <t>· pemberian penghargaan,</t>
  </si>
  <si>
    <t xml:space="preserve">· kesejahteraan petugas, </t>
  </si>
  <si>
    <t>· pemberian sanksi</t>
  </si>
  <si>
    <t>b.7</t>
  </si>
  <si>
    <t>Puskesmas melakukan input data system informasi data SDM Kesehatan</t>
  </si>
  <si>
    <t>tidak ada</t>
  </si>
  <si>
    <t>Input data pada aplikasi tidak update</t>
  </si>
  <si>
    <t>update input data sebagian pada aplikasi</t>
  </si>
  <si>
    <t xml:space="preserve">update input data lengkap pada aplikasi </t>
  </si>
  <si>
    <t>b.8</t>
  </si>
  <si>
    <t xml:space="preserve"> Puskesmas mempunyai data keadaan, kebutuhan Nakes/Non Nakes, PNS/Non PNS, dan sesuai Permenkes 33 Tahun 2015 </t>
  </si>
  <si>
    <t>hanya data kebutuhan/ keadaan saja</t>
  </si>
  <si>
    <t>data kebutuhan dan keadaan tidak lengkap</t>
  </si>
  <si>
    <t>data lengkap (keadaan dan kebutuhan Nakes/Non Nakes, PNS/Non PNS)</t>
  </si>
  <si>
    <t>b.9</t>
  </si>
  <si>
    <t xml:space="preserve">Puskesmas mempunyai visualisasi data SDM Kesehatan                                                                                                                                                                 • Data kepegawaian
• Data Status kepegawaian (PNS/Non PNS, Jafung/Pelaksana)
• Data Kebutuhan
• Data Exsisting
</t>
  </si>
  <si>
    <t>ada, 2 aspek</t>
  </si>
  <si>
    <t>ada, 3 aspek</t>
  </si>
  <si>
    <t>b.10</t>
  </si>
  <si>
    <t>Puskesmas mempunyai rencana peningkatan kompetensi seluruh petugas :</t>
  </si>
  <si>
    <t>memenuhi, 1 aspek</t>
  </si>
  <si>
    <t>memenuhi, 2 aspek tidak lengkap</t>
  </si>
  <si>
    <t>memenuhi, 2 aspek  lengkap</t>
  </si>
  <si>
    <t>· Rencana tugas belajar/ijin belajar 5 tahunan;</t>
  </si>
  <si>
    <t>,-Rencana Diklat 5 tahunan</t>
  </si>
  <si>
    <t>b.11</t>
  </si>
  <si>
    <t>  Puskesmas mempunyai penataan dan pengelolaan jabatan fungsional untuk seluruh pejabat fungsional :</t>
  </si>
  <si>
    <t>memenuhi, 2 aspek</t>
  </si>
  <si>
    <t>memenuhi, 3 aspek tidak lengkap</t>
  </si>
  <si>
    <t>memenuhi, 4 aspek  lengkap</t>
  </si>
  <si>
    <t>·Mempunyai peraturan yang mendasari pengelolaan Angka Kredit seluruh pejabat fungsional (Permenpan/SKB/Permenkes);</t>
  </si>
  <si>
    <t>·Mempunyai arsip surat pengajuan DUPAK kepada sekretariat Tim Penilai;</t>
  </si>
  <si>
    <t>·Mempunyai arsip SK PAK dan DUPAK seluruh pejabat fungsional;</t>
  </si>
  <si>
    <t>· Mempunyai mapping data kepangkatan dan jenjang jabatan bagi seluruh pejabat fungsional.</t>
  </si>
  <si>
    <t>b.12</t>
  </si>
  <si>
    <t xml:space="preserve"> Puskesmas mempunyai data tenaga kesehatan yang melakukan praktik mandiri di wilayah kerja puskesmas</t>
  </si>
  <si>
    <t>Ada, jumlah saja</t>
  </si>
  <si>
    <t>Ada, jumlah dan nama</t>
  </si>
  <si>
    <t>b.13</t>
  </si>
  <si>
    <t>Puskesmas memiliki 9 jenis tenaga sesuai dengan PMK 43 tahun 2019</t>
  </si>
  <si>
    <t>ada 9 jenis tenaga</t>
  </si>
  <si>
    <t>b.14</t>
  </si>
  <si>
    <t xml:space="preserve">Puskesmas mempunyai daftar Institusi Pendidikan Kesehatan yang ada di wilayah kerjanya• 10 = Ada;  jumlah, nama dan lokasi
• 7 = Ada;  jumlah dan nama
• 4 = Ada;  jumlah saja
• 0 = tidak ada
</t>
  </si>
  <si>
    <t>Ada, jumlah , nama dan lokasi</t>
  </si>
  <si>
    <t>b.15</t>
  </si>
  <si>
    <t>Ada pembagian tugas dan tanggungjawab tenaga puskesmas</t>
  </si>
  <si>
    <t>ada</t>
  </si>
  <si>
    <t>b.16</t>
  </si>
  <si>
    <t>Dilakukan evaluasi kinerja tenaga kesehatan</t>
  </si>
  <si>
    <t>Tidak dilaksanakan</t>
  </si>
  <si>
    <t>Dilaksanakan</t>
  </si>
  <si>
    <t xml:space="preserve">C. </t>
  </si>
  <si>
    <t>Manajemen keuangan dan BMN/BMD</t>
  </si>
  <si>
    <t>c.1</t>
  </si>
  <si>
    <t>Puskesmas mempunyai buku/catatan administrasi keuangan terdiri dari Buku Kas Umum,  Rincian belanja, Register /lembaran penutupan kas perbulan .</t>
  </si>
  <si>
    <t>Ada , hanya satu (hanya BKU)</t>
  </si>
  <si>
    <t>Ada 2 dokumen</t>
  </si>
  <si>
    <t>ada lengkap</t>
  </si>
  <si>
    <t>c.2</t>
  </si>
  <si>
    <t>Berita acara pemeriksaan kas pertriwulan (Permendagri no 13 th 2006 ttg Pegelolaan keuangan daerah)</t>
  </si>
  <si>
    <t>Ada, tapi tidak di tanda tangani oleh KPA</t>
  </si>
  <si>
    <t>Ada, ditanda tangani KPA, tapi tidak dilampiri  print out rekening</t>
  </si>
  <si>
    <t>langkap</t>
  </si>
  <si>
    <t>c.3</t>
  </si>
  <si>
    <t>Kepala Puskesmas melakukan pemeriksaan keuangan secara berkala</t>
  </si>
  <si>
    <t>Tidak  melakukan</t>
  </si>
  <si>
    <t>Melaksanakan setiap 6 bulan sekali</t>
  </si>
  <si>
    <t>Melaksanakan setiap triwulan</t>
  </si>
  <si>
    <t>Melaksanakan setiap bulan</t>
  </si>
  <si>
    <t>c.4</t>
  </si>
  <si>
    <t>Laporan Pertanggungjawaban Keuangan Pelayanan Jaminan Kesehatan, meliputi (Silpa Dana Kapitasi tahun lalu, luncuran dana kapitasi tiap bulan, pemanfaatan dana kapitasi tiap bulan, laporan bulanan ke Dinas Kesehatan Kab/Kota)</t>
  </si>
  <si>
    <t>Tidak membuat laporan bulanan dan tidak melaporkannya ke Dinas Kesehatan Kab/Kota</t>
  </si>
  <si>
    <t>Membuat laporan bulanan dan dokumen pendukung tidak lengkap serta tidak melaporkan ke Dinas Kesehatan Kab/Kota</t>
  </si>
  <si>
    <t>Membuat laporan bulanan dan dokumen pendukung tidak lengkap serta melaporkan ke Dinas Kesehatan Kab/Kota</t>
  </si>
  <si>
    <t>Membuat laporan bulanan dan dokumen pendukung lengkap serta melaporkan ke Dinas Kesehatan Kab/Kota</t>
  </si>
  <si>
    <t>c.5</t>
  </si>
  <si>
    <t>Persentasi pembayaran Kapitasi dari BPJS berbasis KBKP</t>
  </si>
  <si>
    <t>&lt; 90 %</t>
  </si>
  <si>
    <t>90% - 92,5%</t>
  </si>
  <si>
    <t>92,5% - 95%</t>
  </si>
  <si>
    <t>96% - 100%</t>
  </si>
  <si>
    <t>C</t>
  </si>
  <si>
    <t>Manajemen  BMN/BMD</t>
  </si>
  <si>
    <t>c.6</t>
  </si>
  <si>
    <t>Puskesmas mempunyai buku inventaris/catatan aset</t>
  </si>
  <si>
    <t>Ada</t>
  </si>
  <si>
    <t>c.7</t>
  </si>
  <si>
    <t xml:space="preserve">Puskesmas mempunyai KIB (Kartu Inventaris Barang) terdiri dari: </t>
  </si>
  <si>
    <t>tidak ada buku</t>
  </si>
  <si>
    <t>Jika ada   &lt; 2 buku</t>
  </si>
  <si>
    <t>Jika ada  3- 5 buku</t>
  </si>
  <si>
    <t>ada semua</t>
  </si>
  <si>
    <t>A: Bidang tanah</t>
  </si>
  <si>
    <t>B: Bidang peralatan dan mesin</t>
  </si>
  <si>
    <t>C: Bidang Tanah dan bangunan</t>
  </si>
  <si>
    <t>D: Jalan irigasi dan jaringan</t>
  </si>
  <si>
    <t>E: Aset tetap lainnya</t>
  </si>
  <si>
    <t>F: Konstruksi dalam pengerjaan</t>
  </si>
  <si>
    <t>c.8</t>
  </si>
  <si>
    <t>Puskesmas mempunyai Kartu Inventaris Ruangan (KIR)</t>
  </si>
  <si>
    <t>Jika 40%  ruang ada</t>
  </si>
  <si>
    <t>Jika 70% ruang ada</t>
  </si>
  <si>
    <t>100% ada semua</t>
  </si>
  <si>
    <t>c.9</t>
  </si>
  <si>
    <t xml:space="preserve">Laporan mutasi semester I , II dan Tahunan </t>
  </si>
  <si>
    <t>ada hanya semester 1</t>
  </si>
  <si>
    <t>ada hanya semester 1 dan II</t>
  </si>
  <si>
    <t xml:space="preserve">D </t>
  </si>
  <si>
    <t>Manajemen Pemberdayaan Masyarakat</t>
  </si>
  <si>
    <t>d.1</t>
  </si>
  <si>
    <t>Melakukan survey PHBS Rumah Tangga</t>
  </si>
  <si>
    <t>1 - 2 komponen</t>
  </si>
  <si>
    <t>3-4 komponen</t>
  </si>
  <si>
    <t>&gt;  4 komponen</t>
  </si>
  <si>
    <t>a. Data survey direkap</t>
  </si>
  <si>
    <t>b. Data survey dianalisis</t>
  </si>
  <si>
    <t>c. Hasil analisa di buat mapping</t>
  </si>
  <si>
    <t>d. Hasil analisa di buat rencana intervensi</t>
  </si>
  <si>
    <t>c. Ada alokasi anggaran untuk kegiatan intervensi</t>
  </si>
  <si>
    <t>d. Ada mitra kerja yang terlibat dalam kegiatan intervensi</t>
  </si>
  <si>
    <t>e. Ada inovasi dalam pelaksanaan kegiatan intervensi</t>
  </si>
  <si>
    <t>d.2</t>
  </si>
  <si>
    <t>Desa/Kelurahan Siaga Aktif</t>
  </si>
  <si>
    <t>1 komponen</t>
  </si>
  <si>
    <t>2 komponen</t>
  </si>
  <si>
    <t>&gt; 2 komponen</t>
  </si>
  <si>
    <t>a. Ada data strata Desa/Kelurahan Siaga Aktif</t>
  </si>
  <si>
    <t>b. Ada SK penetapan strata Desa/Kelurahan Siaga Aktif oleh Kepala Desa/Lurah</t>
  </si>
  <si>
    <t>c. Ada rencana peningkatan strata Desa/Kelurahan Siaga Aktif</t>
  </si>
  <si>
    <t>d. Ada jadwal pembinaan</t>
  </si>
  <si>
    <t>e. Ada dukungan anggaran dari Puskesmas/Desa/Kelurahan</t>
  </si>
  <si>
    <t>d.3</t>
  </si>
  <si>
    <t>Posyandu</t>
  </si>
  <si>
    <t>a. Ada data strata Posyandu</t>
  </si>
  <si>
    <t>b. Ada data sasaran program</t>
  </si>
  <si>
    <t>c. Ada SK penetapan strata Posyandu</t>
  </si>
  <si>
    <t>d. Ada jadwal pembinaan Posyandu</t>
  </si>
  <si>
    <t>d.4</t>
  </si>
  <si>
    <t>UKBM lain ( SBH, Posbindu lansia, Posbindu PTM, Poskesdes dll)</t>
  </si>
  <si>
    <t>a. Ada data UKBM lain yang dikembangkan</t>
  </si>
  <si>
    <t>b. Ada data sasaran</t>
  </si>
  <si>
    <t>c. Ada jadwal pembinaan</t>
  </si>
  <si>
    <t>d. Ada alokasi anggaran untuk kegiatan intervensi</t>
  </si>
  <si>
    <t>E</t>
  </si>
  <si>
    <t>Manajemen Data dan informasi</t>
  </si>
  <si>
    <t>e.1</t>
  </si>
  <si>
    <t>Susunan  pengelola data dan informasi</t>
  </si>
  <si>
    <t>Tidak Ada</t>
  </si>
  <si>
    <t>Hanya satu orang yang bertugas sebagai pengelola data dan informasi</t>
  </si>
  <si>
    <t xml:space="preserve">Susunan pengelola data dan informasi ada tetapi hanya berjalan sebagian </t>
  </si>
  <si>
    <t>Lengkap meliputi Penanggung jawab, koordinator dan Anggota</t>
  </si>
  <si>
    <t>e.2</t>
  </si>
  <si>
    <t>Dokumen Perencanaan Pengembangan Sistem Informasi Kesehatan</t>
  </si>
  <si>
    <t>Tida ada</t>
  </si>
  <si>
    <t>Ada tetapi tidak lengkap</t>
  </si>
  <si>
    <t>ada tetapi tidak disertakan dengan perencanaan peningkatan SDM pengelola data dan informasi</t>
  </si>
  <si>
    <t xml:space="preserve">Lengkap termasuk rencana lima tahunan dan rencana pengembangan SDM pengelola data dan informasi </t>
  </si>
  <si>
    <t>e.3</t>
  </si>
  <si>
    <t xml:space="preserve">Adanya Sistem Informasi Puskesmas yang meliputi </t>
  </si>
  <si>
    <t xml:space="preserve">3 poin </t>
  </si>
  <si>
    <t>4 poin</t>
  </si>
  <si>
    <t>lengkap dan terdokumnetasikan</t>
  </si>
  <si>
    <t>a. Pencatatan dan pelaporan kegiatan Puskesmas dan jaringannya</t>
  </si>
  <si>
    <t>b. Survei Lapangan</t>
  </si>
  <si>
    <t>c. Laporan Lintas Sektor Terkait</t>
  </si>
  <si>
    <t>d. Laporan jejajring Fasilitas Pelayanan Kesehatan di wilayah kerjanya</t>
  </si>
  <si>
    <t>e.4</t>
  </si>
  <si>
    <t>Kelengkapan dan Ketepatan Waktu dalam Pelaporan Puskesmas</t>
  </si>
  <si>
    <t>Tidak lengkap dan tidak tepat waktu</t>
  </si>
  <si>
    <t>Tidak tepat waktu dan kurang lengkap</t>
  </si>
  <si>
    <t>Tepat Waktu tetapi kurang  lengkap</t>
  </si>
  <si>
    <t>Tepat waktu dan lengkap</t>
  </si>
  <si>
    <t>e.5</t>
  </si>
  <si>
    <t>Penyelenggaraan Sistem Informasi Puskesmas Berbasis Teknologi</t>
  </si>
  <si>
    <t>berkirim laporan secara eletronik</t>
  </si>
  <si>
    <t>Semi Teknologi</t>
  </si>
  <si>
    <t>Sistem informasi terintregrasi</t>
  </si>
  <si>
    <t>e.6</t>
  </si>
  <si>
    <t xml:space="preserve">Desimanasi Data dan Informasi Puskesmas </t>
  </si>
  <si>
    <t>Sebagian data informasi sudah didesiminasikan</t>
  </si>
  <si>
    <t>Desiminasi tidak hanya dalam bentuk manual tetapi elektronik</t>
  </si>
  <si>
    <t>Desiminasi data dan informasi</t>
  </si>
  <si>
    <t>e.7</t>
  </si>
  <si>
    <t>Penyebarluasan data dan informasi Puskesmas (sosial media)</t>
  </si>
  <si>
    <t>Hanya menpunyai 1 akun sosmed</t>
  </si>
  <si>
    <t>Mempunya 2 akun sosmed</t>
  </si>
  <si>
    <t>lengkap dan update</t>
  </si>
  <si>
    <t>e.8</t>
  </si>
  <si>
    <t xml:space="preserve">Ditetapkan tim Sistem informasi Puskesmas </t>
  </si>
  <si>
    <t>Tidak ditetapkan</t>
  </si>
  <si>
    <t>Ditetapkan</t>
  </si>
  <si>
    <t>F</t>
  </si>
  <si>
    <t>Manajemen Program ( perprogram )</t>
  </si>
  <si>
    <t>f.1</t>
  </si>
  <si>
    <t xml:space="preserve">Perencanaan program disusun berdasarkan  Rencana lima tahunan,melalui analisis situasi dan perumusan masalah , menentukan prioritas masalah, alternatif pemecahan masalah , RUK, RPK </t>
  </si>
  <si>
    <t>tidak ada perencanaan program</t>
  </si>
  <si>
    <t>Hanya terdapat 4 dokumen program</t>
  </si>
  <si>
    <t>Hanya terdapat 8 dokumen program</t>
  </si>
  <si>
    <t>Dokumen lengkap POA 5 th,POA 1 th, RUK, RPK, analisis situasi, identifikasi masalah, perumusan masalah , prioritas masalah, mencari akar penyebab masalah</t>
  </si>
  <si>
    <t>f.2</t>
  </si>
  <si>
    <r>
      <rPr>
        <sz val="14"/>
        <color theme="1"/>
        <rFont val="Times New Roman"/>
      </rPr>
      <t xml:space="preserve">Analisis data kunjungan </t>
    </r>
    <r>
      <rPr>
        <b/>
        <sz val="14"/>
        <color theme="1"/>
        <rFont val="Times New Roman"/>
      </rPr>
      <t xml:space="preserve">semua program (UKM esensial, UKM pengembangan , UKP, perkesmas, Farmasi  ,  Laboratorium  )  dan PIS PK )dalam bentuk tabel/grafik </t>
    </r>
  </si>
  <si>
    <t>Hanya terdapat 4 dokumen</t>
  </si>
  <si>
    <t>Hanya terdapat 8 dokumen</t>
  </si>
  <si>
    <t>f.3</t>
  </si>
  <si>
    <t>Ketersediaan anggaran</t>
  </si>
  <si>
    <t>ada , tidak lengkap</t>
  </si>
  <si>
    <t>f.4</t>
  </si>
  <si>
    <t>Cakupan kunjungan keluarga mendapat intervensi lanjutan</t>
  </si>
  <si>
    <t>cakupan , 50 % keluarga</t>
  </si>
  <si>
    <t>cakupan 51-80% keluarga</t>
  </si>
  <si>
    <t>cakupan 81-100% keluarga</t>
  </si>
  <si>
    <t>f.5</t>
  </si>
  <si>
    <t xml:space="preserve">Cakupan IKS </t>
  </si>
  <si>
    <t xml:space="preserve">&lt; 0,5 tidak sehat </t>
  </si>
  <si>
    <t>0,51 - 0,8 prasehat</t>
  </si>
  <si>
    <t>0,8-10  sehat</t>
  </si>
  <si>
    <t>f.6</t>
  </si>
  <si>
    <t>Cakupan indikator Program Indonesia Sehat dengan Pendekatan Keluarga (PIS-PK)</t>
  </si>
  <si>
    <t>6.1. Cakupan KB</t>
  </si>
  <si>
    <t>cakupan , &lt; 40 % keluarga</t>
  </si>
  <si>
    <t>cakupan ,  40-69 % keluarga</t>
  </si>
  <si>
    <r>
      <rPr>
        <sz val="14"/>
        <color theme="1"/>
        <rFont val="Times New Roman"/>
      </rPr>
      <t xml:space="preserve">cakupan , </t>
    </r>
    <r>
      <rPr>
        <sz val="14"/>
        <color theme="1"/>
        <rFont val="Calibri"/>
      </rPr>
      <t>≥</t>
    </r>
    <r>
      <rPr>
        <sz val="14"/>
        <color theme="1"/>
        <rFont val="Times New Roman"/>
      </rPr>
      <t xml:space="preserve"> 70 % keluarga</t>
    </r>
  </si>
  <si>
    <t xml:space="preserve">6.2 Cakupan Persalianan di Fasilitas Kesehatan </t>
  </si>
  <si>
    <r>
      <rPr>
        <sz val="14"/>
        <color theme="1"/>
        <rFont val="Times New Roman"/>
      </rPr>
      <t xml:space="preserve">cakupan , </t>
    </r>
    <r>
      <rPr>
        <sz val="14"/>
        <color theme="1"/>
        <rFont val="Calibri"/>
      </rPr>
      <t>≥</t>
    </r>
    <r>
      <rPr>
        <sz val="14"/>
        <color theme="1"/>
        <rFont val="Times New Roman"/>
      </rPr>
      <t xml:space="preserve"> 70 % keluarga</t>
    </r>
  </si>
  <si>
    <t>6.3 Cakupan Asi Eksklusif</t>
  </si>
  <si>
    <r>
      <rPr>
        <sz val="14"/>
        <color theme="1"/>
        <rFont val="Times New Roman"/>
      </rPr>
      <t xml:space="preserve">cakupan , </t>
    </r>
    <r>
      <rPr>
        <sz val="14"/>
        <color theme="1"/>
        <rFont val="Calibri"/>
      </rPr>
      <t>≥</t>
    </r>
    <r>
      <rPr>
        <sz val="14"/>
        <color theme="1"/>
        <rFont val="Times New Roman"/>
      </rPr>
      <t xml:space="preserve"> 70 % keluarga</t>
    </r>
  </si>
  <si>
    <t>6.4 Cakupan imunisasi dasar lengkap</t>
  </si>
  <si>
    <r>
      <rPr>
        <sz val="14"/>
        <color theme="1"/>
        <rFont val="Times New Roman"/>
      </rPr>
      <t xml:space="preserve">cakupan , </t>
    </r>
    <r>
      <rPr>
        <sz val="14"/>
        <color theme="1"/>
        <rFont val="Calibri"/>
      </rPr>
      <t>≥</t>
    </r>
    <r>
      <rPr>
        <sz val="14"/>
        <color theme="1"/>
        <rFont val="Times New Roman"/>
      </rPr>
      <t xml:space="preserve"> 70 % keluarga</t>
    </r>
  </si>
  <si>
    <t>6.5 Cakupan balita ditimbang dan dipantau tumbuh kembangnya</t>
  </si>
  <si>
    <r>
      <rPr>
        <sz val="14"/>
        <color theme="1"/>
        <rFont val="Times New Roman"/>
      </rPr>
      <t xml:space="preserve">cakupan , </t>
    </r>
    <r>
      <rPr>
        <sz val="14"/>
        <color theme="1"/>
        <rFont val="Calibri"/>
      </rPr>
      <t>≥</t>
    </r>
    <r>
      <rPr>
        <sz val="14"/>
        <color theme="1"/>
        <rFont val="Times New Roman"/>
      </rPr>
      <t xml:space="preserve"> 70 % keluarga</t>
    </r>
  </si>
  <si>
    <t>6.6 Cakupan penderita TBC diobati sesuai standar</t>
  </si>
  <si>
    <r>
      <rPr>
        <sz val="14"/>
        <color theme="1"/>
        <rFont val="Times New Roman"/>
      </rPr>
      <t xml:space="preserve">cakupan , </t>
    </r>
    <r>
      <rPr>
        <sz val="14"/>
        <color theme="1"/>
        <rFont val="Calibri"/>
      </rPr>
      <t>≥</t>
    </r>
    <r>
      <rPr>
        <sz val="14"/>
        <color theme="1"/>
        <rFont val="Times New Roman"/>
      </rPr>
      <t xml:space="preserve"> 70 % keluarga</t>
    </r>
  </si>
  <si>
    <t>6.7 Cakupan penderita hipertensi berobat teratur</t>
  </si>
  <si>
    <r>
      <rPr>
        <sz val="14"/>
        <color theme="1"/>
        <rFont val="Times New Roman"/>
      </rPr>
      <t xml:space="preserve">cakupan , </t>
    </r>
    <r>
      <rPr>
        <sz val="14"/>
        <color theme="1"/>
        <rFont val="Calibri"/>
      </rPr>
      <t>≥</t>
    </r>
    <r>
      <rPr>
        <sz val="14"/>
        <color theme="1"/>
        <rFont val="Times New Roman"/>
      </rPr>
      <t xml:space="preserve"> 70 % keluarga</t>
    </r>
  </si>
  <si>
    <t xml:space="preserve">6.8 Cakupan orang dengan gangguan jiwa diobati  dan tidak di terlantarkan </t>
  </si>
  <si>
    <r>
      <rPr>
        <sz val="14"/>
        <color theme="1"/>
        <rFont val="Times New Roman"/>
      </rPr>
      <t xml:space="preserve">cakupan , </t>
    </r>
    <r>
      <rPr>
        <sz val="14"/>
        <color theme="1"/>
        <rFont val="Calibri"/>
      </rPr>
      <t>≥</t>
    </r>
    <r>
      <rPr>
        <sz val="14"/>
        <color theme="1"/>
        <rFont val="Times New Roman"/>
      </rPr>
      <t xml:space="preserve"> 70 % keluarga</t>
    </r>
  </si>
  <si>
    <t xml:space="preserve">6.9 Cakupan keluarga tidak merokok </t>
  </si>
  <si>
    <r>
      <rPr>
        <sz val="14"/>
        <color theme="1"/>
        <rFont val="Times New Roman"/>
      </rPr>
      <t xml:space="preserve">cakupan , </t>
    </r>
    <r>
      <rPr>
        <sz val="14"/>
        <color theme="1"/>
        <rFont val="Calibri"/>
      </rPr>
      <t>≥</t>
    </r>
    <r>
      <rPr>
        <sz val="14"/>
        <color theme="1"/>
        <rFont val="Times New Roman"/>
      </rPr>
      <t xml:space="preserve"> 70 % keluarga</t>
    </r>
  </si>
  <si>
    <t>6.10 Cakupan keluarga mempunya/akses jamban sehat</t>
  </si>
  <si>
    <r>
      <rPr>
        <sz val="14"/>
        <color theme="1"/>
        <rFont val="Times New Roman"/>
      </rPr>
      <t xml:space="preserve">cakupan , </t>
    </r>
    <r>
      <rPr>
        <sz val="14"/>
        <color theme="1"/>
        <rFont val="Calibri"/>
      </rPr>
      <t>≥</t>
    </r>
    <r>
      <rPr>
        <sz val="14"/>
        <color theme="1"/>
        <rFont val="Times New Roman"/>
      </rPr>
      <t xml:space="preserve"> 70 % keluarga</t>
    </r>
  </si>
  <si>
    <t>6.11 Cakupan keluarga mempunya/akses air bersih</t>
  </si>
  <si>
    <r>
      <rPr>
        <sz val="14"/>
        <color theme="1"/>
        <rFont val="Times New Roman"/>
      </rPr>
      <t xml:space="preserve">cakupan , </t>
    </r>
    <r>
      <rPr>
        <sz val="14"/>
        <color theme="1"/>
        <rFont val="Calibri"/>
      </rPr>
      <t>≥</t>
    </r>
    <r>
      <rPr>
        <sz val="14"/>
        <color theme="1"/>
        <rFont val="Times New Roman"/>
      </rPr>
      <t xml:space="preserve"> 70 % keluarga</t>
    </r>
  </si>
  <si>
    <t>6.12 Cakupan keluarga mengikuti JKN</t>
  </si>
  <si>
    <r>
      <rPr>
        <sz val="14"/>
        <color theme="1"/>
        <rFont val="Times New Roman"/>
      </rPr>
      <t xml:space="preserve">cakupan , </t>
    </r>
    <r>
      <rPr>
        <sz val="14"/>
        <color theme="1"/>
        <rFont val="Calibri"/>
      </rPr>
      <t>≥</t>
    </r>
    <r>
      <rPr>
        <sz val="14"/>
        <color theme="1"/>
        <rFont val="Times New Roman"/>
      </rPr>
      <t xml:space="preserve"> 70 % keluarga</t>
    </r>
  </si>
  <si>
    <t xml:space="preserve">G. </t>
  </si>
  <si>
    <t>Manajemen Mutu</t>
  </si>
  <si>
    <t>Penetapan indikator mutu, proses manajemen mutu</t>
  </si>
  <si>
    <t>INDIKATOR INPUT</t>
  </si>
  <si>
    <t>g.1</t>
  </si>
  <si>
    <t>Adanya kebijakan Indikator mutu Puskesmas</t>
  </si>
  <si>
    <t>Ada Indikator mutu,   tidak ditetapkan, tidak disosialisasikan, tidak ada kesesuaian dengan visi misi Puskemas, ada penggalangan komitmen.</t>
  </si>
  <si>
    <t>Ada indikator mutu,   ditetapkan, disosialisasikan, tidak ada kesesuaian dengan visi misi Puskemas, ada penggalangan komitmen.</t>
  </si>
  <si>
    <t>Ada Indikator mutu,  ditetapkan, disosialisasikan, ada kesesuaian dengan visi misi Puskemas,  dipahami, ada penggalangan komitmen.</t>
  </si>
  <si>
    <t>g.2</t>
  </si>
  <si>
    <t xml:space="preserve">Adanya Tim Mutu </t>
  </si>
  <si>
    <t>Ada Tim Mutu, ditetapkan, tidak disertai uraian tugas dan tanggung jawab, tidak ada kejelasan garis tanggung jawab dan jalur koordinasi dalam struktur organisasi Puskesmas</t>
  </si>
  <si>
    <t>Ada Tim Mutu, ditetapkan, disertai uraian tugas dan tanggung jawab, tidak ada kejelasan garis tanggung jawab dan jalur koordinasi dalam struktur organisasi Puskesmas</t>
  </si>
  <si>
    <t>Ada Tim Mutu, ditetapkan, disertai uraian tugas dan tanggung jawab, ada kejelasan garis tanggung jawab dan jalur koordinasi dalam struktur organisasi Puskesmas</t>
  </si>
  <si>
    <t>g.3</t>
  </si>
  <si>
    <t>Adanya rencana/ program kerja tahunan peningkatan mutu Puskesmas</t>
  </si>
  <si>
    <t>Ada rencana/ program tahunan peningkatan mutu, tidak ada bukti proses penyusunan, belum ada implementasi</t>
  </si>
  <si>
    <t>Ada rencana/ program tahunan peningkatan mutu,  ada bukti proses penyusunan, sudah diimplementasikan, tidak disertai bukti implementasi.</t>
  </si>
  <si>
    <t>Ada rencana/ program tahunan peningkatan mutu,  ada bukti proses penyusunan, sudah diimplementasikan, disertai bukti implementasi.</t>
  </si>
  <si>
    <t>INDIKATOR PROSES</t>
  </si>
  <si>
    <t>g.5</t>
  </si>
  <si>
    <t xml:space="preserve">Dilaksanakannya Audit Internal </t>
  </si>
  <si>
    <t>Tidak dilaksanakan, tidak ada rencana</t>
  </si>
  <si>
    <t>Dilaksanakan, tidak sesuai rencana</t>
  </si>
  <si>
    <t>Dilaksanakan sesuai rencana namun beberapa dokumen yang dipersyaratkan dalam pembuktian tidak lengkap</t>
  </si>
  <si>
    <t>Dilaksanakan sesuai rencana dengan dokumen yang dipersyaratkan dalam pembuktian  lengkap.</t>
  </si>
  <si>
    <t>g.6</t>
  </si>
  <si>
    <t>Dilaksanakannya Rapat Tinjauan Manajemen</t>
  </si>
  <si>
    <t>Dilaksanakan sesuai rencana dengan dokumen yang dipersyaratkan dan pembuktian  lengkap.</t>
  </si>
  <si>
    <t>INDIKATOR OUTPUT</t>
  </si>
  <si>
    <r>
      <rPr>
        <sz val="14"/>
        <color theme="1"/>
        <rFont val="Times New Roman"/>
      </rPr>
      <t>Capaian setiap indikator mutu/ kinerja manajemen, UKP dan UKM Puskesmas (</t>
    </r>
    <r>
      <rPr>
        <b/>
        <sz val="14"/>
        <color rgb="FF000000"/>
        <rFont val="Times New Roman"/>
      </rPr>
      <t>dari masing-masing program</t>
    </r>
    <r>
      <rPr>
        <sz val="14"/>
        <color rgb="FF000000"/>
        <rFont val="Times New Roman"/>
      </rPr>
      <t>)</t>
    </r>
  </si>
  <si>
    <t>g.7</t>
  </si>
  <si>
    <t>Drop Out peayanan ANC (K1-K4)</t>
  </si>
  <si>
    <t>&gt; 20 %</t>
  </si>
  <si>
    <t>11-20 %</t>
  </si>
  <si>
    <t>&lt; 10%</t>
  </si>
  <si>
    <t>g.8</t>
  </si>
  <si>
    <t>Persalinan oleh tenaga kesehatan, difaskes</t>
  </si>
  <si>
    <t>&lt;70%</t>
  </si>
  <si>
    <t>70-79%</t>
  </si>
  <si>
    <t>&gt; 80%</t>
  </si>
  <si>
    <t xml:space="preserve">g.9 </t>
  </si>
  <si>
    <t>Penilaian Kinerja Pembacaan PME/Mikroskopik TB</t>
  </si>
  <si>
    <t>Tidak melakukan PME</t>
  </si>
  <si>
    <t>Kesalahan Besar</t>
  </si>
  <si>
    <t>Kesalahan Kecil</t>
  </si>
  <si>
    <t>Benar</t>
  </si>
  <si>
    <t>g.10</t>
  </si>
  <si>
    <t>Cakupan layanan penyandang DM yang dilayani sesuai standar</t>
  </si>
  <si>
    <t>&lt; 20 %</t>
  </si>
  <si>
    <t>20% - 49 %</t>
  </si>
  <si>
    <t>50%-79%</t>
  </si>
  <si>
    <t>80%-100%</t>
  </si>
  <si>
    <t>g.11</t>
  </si>
  <si>
    <t>Cakupan layanan penyandang hipertensi yang dilayani sesuai standar</t>
  </si>
  <si>
    <t>g.12</t>
  </si>
  <si>
    <t xml:space="preserve">Persentase kepuasan pasien </t>
  </si>
  <si>
    <t>&lt; 50%</t>
  </si>
  <si>
    <t xml:space="preserve">≥ 80% </t>
  </si>
  <si>
    <t>g.13</t>
  </si>
  <si>
    <t>Pelayanan Laboratorium sesuai standar , bila terdapat:</t>
  </si>
  <si>
    <t>1. Ada Kebijakan                                                                     2. Ada prosedur spesifik untuk setiap jenis pemeriksaan    laboratorium                                                                           3. Hasil pemeriksaan laboratorium selesai dan tersedia dalam waktu sesuai dengan ketentuan yang ditentukan            4. Program keselamatan (safety) direncanakan, dilaksanakan dan didokumentasikan                                      5. Laboratorium dikerjakan oleh analis/petugas yang terlatih dan berpengalaman                                                       6. Kalibrasi dan validasi alat laboratorium                           7. Reagensia esensial selalu tersedia dan dievaluasi untuk memastikan akurasi dan presisi hasil</t>
  </si>
  <si>
    <t>Tidak ada dokumen dan tidak dikerjakan</t>
  </si>
  <si>
    <r>
      <rPr>
        <sz val="14"/>
        <color theme="1"/>
        <rFont val="Times New Roman"/>
      </rPr>
      <t xml:space="preserve"> </t>
    </r>
    <r>
      <rPr>
        <sz val="14"/>
        <color theme="1"/>
        <rFont val="Calibri"/>
      </rPr>
      <t>≤</t>
    </r>
    <r>
      <rPr>
        <sz val="12"/>
        <color theme="1"/>
        <rFont val="Times New Roman"/>
      </rPr>
      <t xml:space="preserve"> 3</t>
    </r>
    <r>
      <rPr>
        <sz val="14"/>
        <color theme="1"/>
        <rFont val="Times New Roman"/>
      </rPr>
      <t xml:space="preserve"> indikator terpenuhi</t>
    </r>
  </si>
  <si>
    <r>
      <rPr>
        <sz val="14"/>
        <color theme="1"/>
        <rFont val="Times New Roman"/>
      </rPr>
      <t xml:space="preserve"> </t>
    </r>
    <r>
      <rPr>
        <sz val="12"/>
        <color theme="1"/>
        <rFont val="Times New Roman"/>
      </rPr>
      <t xml:space="preserve">  </t>
    </r>
    <r>
      <rPr>
        <sz val="12"/>
        <color theme="1"/>
        <rFont val="Calibri"/>
      </rPr>
      <t>≥</t>
    </r>
    <r>
      <rPr>
        <sz val="11"/>
        <color theme="1"/>
        <rFont val="Times New Roman"/>
      </rPr>
      <t xml:space="preserve"> 4 </t>
    </r>
    <r>
      <rPr>
        <sz val="14"/>
        <color theme="1"/>
        <rFont val="Times New Roman"/>
      </rPr>
      <t>indikator terpenuhi</t>
    </r>
  </si>
  <si>
    <t>Semua dikerjakan dan dokumen lengkap</t>
  </si>
  <si>
    <t xml:space="preserve">Cakupan Pemeriksaan Mutu Internal  (PMI)                                                 </t>
  </si>
  <si>
    <t>g.14</t>
  </si>
  <si>
    <t xml:space="preserve">Tahap Pra analitik </t>
  </si>
  <si>
    <t>Tidak dilakukan</t>
  </si>
  <si>
    <r>
      <rPr>
        <sz val="14"/>
        <color theme="1"/>
        <rFont val="Times New Roman"/>
      </rPr>
      <t xml:space="preserve"> </t>
    </r>
    <r>
      <rPr>
        <sz val="14"/>
        <color theme="1"/>
        <rFont val="Calibri"/>
      </rPr>
      <t>≤</t>
    </r>
    <r>
      <rPr>
        <sz val="12"/>
        <color theme="1"/>
        <rFont val="Times New Roman"/>
      </rPr>
      <t xml:space="preserve"> 3</t>
    </r>
    <r>
      <rPr>
        <sz val="14"/>
        <color theme="1"/>
        <rFont val="Times New Roman"/>
      </rPr>
      <t xml:space="preserve"> indikator terpenuhi</t>
    </r>
  </si>
  <si>
    <r>
      <rPr>
        <sz val="14"/>
        <color theme="1"/>
        <rFont val="Times New Roman"/>
      </rPr>
      <t xml:space="preserve"> </t>
    </r>
    <r>
      <rPr>
        <sz val="12"/>
        <color theme="1"/>
        <rFont val="Times New Roman"/>
      </rPr>
      <t xml:space="preserve">  </t>
    </r>
    <r>
      <rPr>
        <sz val="12"/>
        <color theme="1"/>
        <rFont val="Calibri"/>
      </rPr>
      <t>≥</t>
    </r>
    <r>
      <rPr>
        <sz val="11"/>
        <color theme="1"/>
        <rFont val="Times New Roman"/>
      </rPr>
      <t xml:space="preserve"> 4 </t>
    </r>
    <r>
      <rPr>
        <sz val="14"/>
        <color theme="1"/>
        <rFont val="Times New Roman"/>
      </rPr>
      <t>indikator terpenuhi</t>
    </r>
  </si>
  <si>
    <t xml:space="preserve">Semua tahapan dilalukan </t>
  </si>
  <si>
    <t xml:space="preserve">1.Memberi penjelasan kepada pasien </t>
  </si>
  <si>
    <t xml:space="preserve"> 2.Ada dokumen penerimaan pasien ; petugas menerima          spesimen dari pasien ,memeriksa kesesuaian antara spesimen  yang diterima dengan formulir permintaan pemeriksaan dan catatan  kondisi fisisk spesimen tersebut saat diterima yaitu volume, warna, kekeruhan, dan konsistensi.                                                             </t>
  </si>
  <si>
    <t xml:space="preserve">3.Ada dokumen penolakan bila spesimen tidak sesuai       ( via pos, ekspedisi) di catat dalam buku penerimaan spesimen dan formulir hasil pemeriksaan.                                                          </t>
  </si>
  <si>
    <t xml:space="preserve">4.Terdapat dokumen penanganan spesimen                                    </t>
  </si>
  <si>
    <t xml:space="preserve">5.Terdapat dokumen pengiriman pasien ( jika                laboratorium puskesmas tidak mampu melakukan pemeriksaan dikirim kev laboratorium lain dalam bentuk yg relatif stabil ) </t>
  </si>
  <si>
    <t>6. Ada dokumen penyimpanan spesimen</t>
  </si>
  <si>
    <t>g.15</t>
  </si>
  <si>
    <t xml:space="preserve">Tahap Analitik </t>
  </si>
  <si>
    <r>
      <rPr>
        <sz val="14"/>
        <color theme="1"/>
        <rFont val="Times New Roman"/>
      </rPr>
      <t xml:space="preserve"> </t>
    </r>
    <r>
      <rPr>
        <sz val="14"/>
        <color theme="1"/>
        <rFont val="Calibri"/>
      </rPr>
      <t>≤</t>
    </r>
    <r>
      <rPr>
        <sz val="12"/>
        <color theme="1"/>
        <rFont val="Times New Roman"/>
      </rPr>
      <t xml:space="preserve"> 3</t>
    </r>
    <r>
      <rPr>
        <sz val="14"/>
        <color theme="1"/>
        <rFont val="Times New Roman"/>
      </rPr>
      <t xml:space="preserve"> indikator terpenuhi</t>
    </r>
  </si>
  <si>
    <r>
      <rPr>
        <sz val="14"/>
        <color theme="1"/>
        <rFont val="Times New Roman"/>
      </rPr>
      <t xml:space="preserve"> </t>
    </r>
    <r>
      <rPr>
        <sz val="12"/>
        <color theme="1"/>
        <rFont val="Times New Roman"/>
      </rPr>
      <t xml:space="preserve">  </t>
    </r>
    <r>
      <rPr>
        <sz val="12"/>
        <color theme="1"/>
        <rFont val="Calibri"/>
      </rPr>
      <t>≥</t>
    </r>
    <r>
      <rPr>
        <sz val="11"/>
        <color theme="1"/>
        <rFont val="Times New Roman"/>
      </rPr>
      <t xml:space="preserve"> 4 </t>
    </r>
    <r>
      <rPr>
        <sz val="14"/>
        <color theme="1"/>
        <rFont val="Times New Roman"/>
      </rPr>
      <t>indikator terpenuhi</t>
    </r>
  </si>
  <si>
    <t>1.Persiapan reagen ( ada dokumen pencatatan reagen , masa kedaluarsa ,cara pelarutan atau pencampuran sudah benar dan cara pengenceran reagen )</t>
  </si>
  <si>
    <t>2. Ada dokumen kalibrasi dan pemeliharaan alat ( inkubator, lemari es, oven, outoclave, micropipet, pemanas air, sentrifus, fotometer, timbangan analitik, timbangan eektrik , thermometer)</t>
  </si>
  <si>
    <t>3. Ada dokumen uji ketelitian dan ketepatan dengan menggunakan bahan kontrol</t>
  </si>
  <si>
    <t xml:space="preserve">4. Ada dokumen pemeriksaan spesimen  menurut metoda dan prosedur sesuai protap masing-masing parameter </t>
  </si>
  <si>
    <t>5. Ada dokumen penyimpanan spesimen</t>
  </si>
  <si>
    <t>g.16</t>
  </si>
  <si>
    <t>Tahap Pasca analitik</t>
  </si>
  <si>
    <t>ada  satu dokumen</t>
  </si>
  <si>
    <t>ada 2 dokumen</t>
  </si>
  <si>
    <t>Semua tahapan dilakukan  dan dokumen lengkap</t>
  </si>
  <si>
    <t xml:space="preserve">1. Ada dokumen pencatatan hasil pemeriksaan </t>
  </si>
  <si>
    <t>2. Ada dokumen validasi hasil</t>
  </si>
  <si>
    <t>3. Ada dokumen pemberian interpretasi  hasil sampai dengan pelaporan</t>
  </si>
  <si>
    <t>Cakupan keikutsertaan puskesmas dalam uji profesiensi (PME=Pemantapan Mutu External)</t>
  </si>
  <si>
    <t>g.17</t>
  </si>
  <si>
    <t>1. Kegiatannya dilakukan secara periodik oleh pihak lain</t>
  </si>
  <si>
    <t>2. Pelaksanaan kegiatan oleh petugas yang biasa melakukan pemeriksaan  tersebut</t>
  </si>
  <si>
    <t>3. Ada dokumen ( uji profesiensi)</t>
  </si>
  <si>
    <t>TOTAL</t>
  </si>
  <si>
    <t xml:space="preserve">GRAFIK PENENTUAN KATEGORI  KELOMPOK  PUSKESMAS </t>
  </si>
  <si>
    <t>Cakupan Kegiatan</t>
  </si>
  <si>
    <t>HASIL PENILAIAN :</t>
  </si>
  <si>
    <t xml:space="preserve">Carilah titik sesuai dengan hasil penilaian pada sumbu x  cakupan kegiatan dan </t>
  </si>
  <si>
    <t>hasil penilaian manajemen  pada sumbu y</t>
  </si>
  <si>
    <t>Buatlah titik , yang menunjukkan puskesmas berada pada kudran mana</t>
  </si>
  <si>
    <t xml:space="preserve">Puskesmas  </t>
  </si>
  <si>
    <t>Hasil akhir titik tersebut :</t>
  </si>
  <si>
    <t>Kelompok I</t>
  </si>
  <si>
    <t>Hijau Puskesmas Kelompok I : Kategori Baik</t>
  </si>
  <si>
    <t>Kuning Puskesmas Kelompok II : Kategori Cukup</t>
  </si>
  <si>
    <t>Merah Puskesmas Kelompok III : Kategori kurang</t>
  </si>
  <si>
    <t>Puskesmas kelompok II</t>
  </si>
  <si>
    <t>Puskesmas kelompok III</t>
  </si>
  <si>
    <t>2,5</t>
  </si>
  <si>
    <t>3,5</t>
  </si>
  <si>
    <t>4,5</t>
  </si>
  <si>
    <t>5,5</t>
  </si>
  <si>
    <t>6,5</t>
  </si>
  <si>
    <t>7,5</t>
  </si>
  <si>
    <t>8,5</t>
  </si>
  <si>
    <t>9,5</t>
  </si>
  <si>
    <t xml:space="preserve">Manajemen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</si>
</sst>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_(&quot;Rp&quot;* #,##0_);_(&quot;Rp&quot;* \(#,##0\);_(&quot;Rp&quot;* &quot;-&quot;_);_(@_)"/>
  </numFmts>
  <fonts count="37">
    <font>
      <sz val="11"/>
      <color theme="1"/>
      <name val="Calibri"/>
      <scheme val="minor"/>
    </font>
    <font>
      <sz val="18"/>
      <color theme="1"/>
      <name val="Calibri"/>
    </font>
    <font>
      <sz val="11"/>
      <color theme="1"/>
      <name val="Calibri"/>
    </font>
    <font>
      <sz val="14"/>
      <color theme="1"/>
      <name val="Calibri"/>
    </font>
    <font>
      <sz val="11"/>
      <name val="Calibri"/>
    </font>
    <font>
      <sz val="12"/>
      <color theme="1"/>
      <name val="Calibri"/>
    </font>
    <font>
      <sz val="12"/>
      <color rgb="FF000000"/>
      <name val="Calibri"/>
    </font>
    <font>
      <sz val="14"/>
      <color rgb="FF000000"/>
      <name val="Calibri"/>
    </font>
    <font>
      <sz val="11"/>
      <color theme="1"/>
      <name val="Calibri"/>
      <scheme val="minor"/>
    </font>
    <font>
      <sz val="11"/>
      <color rgb="FF000000"/>
      <name val="Calibri"/>
    </font>
    <font>
      <b/>
      <sz val="12"/>
      <color rgb="FF000000"/>
      <name val="Calibri"/>
    </font>
    <font>
      <b/>
      <sz val="12"/>
      <color theme="1"/>
      <name val="Calibri"/>
    </font>
    <font>
      <u/>
      <sz val="11"/>
      <color rgb="FF0000FF"/>
      <name val="Calibri"/>
    </font>
    <font>
      <b/>
      <sz val="11"/>
      <color theme="1"/>
      <name val="Calibri"/>
    </font>
    <font>
      <sz val="11"/>
      <color theme="1"/>
      <name val="Abadi"/>
    </font>
    <font>
      <sz val="9"/>
      <color rgb="FF000000"/>
      <name val="Calibri"/>
    </font>
    <font>
      <sz val="14"/>
      <color theme="1"/>
      <name val="Arial Black"/>
    </font>
    <font>
      <sz val="11"/>
      <color theme="1"/>
      <name val="Arial Rounded"/>
    </font>
    <font>
      <b/>
      <sz val="14"/>
      <color theme="1"/>
      <name val="Times New Roman"/>
    </font>
    <font>
      <sz val="14"/>
      <color theme="1"/>
      <name val="Times New Roman"/>
    </font>
    <font>
      <sz val="14"/>
      <color rgb="FF000000"/>
      <name val="&quot;\&quot;Times New Roman\&quot;&quot;"/>
    </font>
    <font>
      <sz val="14"/>
      <color rgb="FFFF0000"/>
      <name val="Times New Roman"/>
    </font>
    <font>
      <sz val="14"/>
      <color rgb="FF000000"/>
      <name val="Times New Roman"/>
    </font>
    <font>
      <sz val="11"/>
      <color rgb="FFE06666"/>
      <name val="Calibri"/>
    </font>
    <font>
      <b/>
      <sz val="11"/>
      <color rgb="FFE06666"/>
      <name val="Calibri"/>
    </font>
    <font>
      <sz val="10"/>
      <color theme="1"/>
      <name val="Calibri"/>
    </font>
    <font>
      <i/>
      <sz val="12"/>
      <color theme="1"/>
      <name val="Calibri"/>
    </font>
    <font>
      <u/>
      <sz val="12"/>
      <color rgb="FF000000"/>
      <name val="Calibri"/>
    </font>
    <font>
      <i/>
      <sz val="12"/>
      <color rgb="FF000000"/>
      <name val="Calibri"/>
    </font>
    <font>
      <b/>
      <sz val="12"/>
      <color rgb="FFFF0000"/>
      <name val="Calibri"/>
    </font>
    <font>
      <i/>
      <u/>
      <sz val="12"/>
      <color rgb="FF000000"/>
      <name val="Calibri"/>
    </font>
    <font>
      <b/>
      <sz val="11"/>
      <color rgb="FF000000"/>
      <name val="Calibri"/>
    </font>
    <font>
      <u/>
      <sz val="11"/>
      <color rgb="FF000000"/>
      <name val="Calibri"/>
    </font>
    <font>
      <i/>
      <sz val="11"/>
      <color rgb="FF000000"/>
      <name val="Calibri"/>
    </font>
    <font>
      <b/>
      <sz val="14"/>
      <color rgb="FF000000"/>
      <name val="Times New Roman"/>
    </font>
    <font>
      <sz val="12"/>
      <color theme="1"/>
      <name val="Times New Roman"/>
    </font>
    <font>
      <sz val="11"/>
      <color theme="1"/>
      <name val="Times New Roman"/>
    </font>
  </fonts>
  <fills count="21">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theme="7"/>
        <bgColor theme="7"/>
      </patternFill>
    </fill>
    <fill>
      <patternFill patternType="solid">
        <fgColor rgb="FFFFFF00"/>
        <bgColor rgb="FFFFFF00"/>
      </patternFill>
    </fill>
    <fill>
      <patternFill patternType="solid">
        <fgColor rgb="FF9CC2E5"/>
        <bgColor rgb="FF9CC2E5"/>
      </patternFill>
    </fill>
    <fill>
      <patternFill patternType="solid">
        <fgColor theme="0"/>
        <bgColor theme="0"/>
      </patternFill>
    </fill>
    <fill>
      <patternFill patternType="solid">
        <fgColor rgb="FFDEEAF6"/>
        <bgColor rgb="FFDEEAF6"/>
      </patternFill>
    </fill>
    <fill>
      <patternFill patternType="solid">
        <fgColor rgb="FFF2F2F2"/>
        <bgColor rgb="FFF2F2F2"/>
      </patternFill>
    </fill>
    <fill>
      <patternFill patternType="solid">
        <fgColor rgb="FFD8D8D8"/>
        <bgColor rgb="FFD8D8D8"/>
      </patternFill>
    </fill>
    <fill>
      <patternFill patternType="solid">
        <fgColor rgb="FFFF0000"/>
        <bgColor rgb="FFFF0000"/>
      </patternFill>
    </fill>
    <fill>
      <patternFill patternType="solid">
        <fgColor theme="9"/>
        <bgColor theme="9"/>
      </patternFill>
    </fill>
    <fill>
      <patternFill patternType="solid">
        <fgColor rgb="FFFFD965"/>
        <bgColor rgb="FFFFD965"/>
      </patternFill>
    </fill>
    <fill>
      <patternFill patternType="solid">
        <fgColor rgb="FF92D050"/>
        <bgColor rgb="FF92D050"/>
      </patternFill>
    </fill>
    <fill>
      <patternFill patternType="solid">
        <fgColor rgb="FF00FF00"/>
        <bgColor rgb="FF00FF00"/>
      </patternFill>
    </fill>
    <fill>
      <patternFill patternType="solid">
        <fgColor rgb="FF99CCFF"/>
        <bgColor rgb="FF99CCFF"/>
      </patternFill>
    </fill>
    <fill>
      <patternFill patternType="solid">
        <fgColor rgb="FFFFCC00"/>
        <bgColor rgb="FFFFCC00"/>
      </patternFill>
    </fill>
    <fill>
      <patternFill patternType="solid">
        <fgColor rgb="FF000000"/>
        <bgColor rgb="FF000000"/>
      </patternFill>
    </fill>
    <fill>
      <patternFill patternType="solid">
        <fgColor rgb="FF99CC00"/>
        <bgColor rgb="FF99CC00"/>
      </patternFill>
    </fill>
    <fill>
      <patternFill patternType="solid">
        <fgColor theme="1"/>
        <bgColor theme="1"/>
      </patternFill>
    </fill>
  </fills>
  <borders count="4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477">
    <xf numFmtId="0" fontId="0" fillId="0" borderId="0" xfId="0" applyFont="1" applyAlignment="1"/>
    <xf numFmtId="0" fontId="1" fillId="0" borderId="0" xfId="0" applyFont="1"/>
    <xf numFmtId="0" fontId="3" fillId="5" borderId="13" xfId="0" applyFont="1" applyFill="1" applyBorder="1" applyAlignment="1">
      <alignment vertical="top"/>
    </xf>
    <xf numFmtId="0" fontId="3" fillId="5" borderId="14" xfId="0" applyFont="1" applyFill="1" applyBorder="1" applyAlignment="1">
      <alignment vertical="top"/>
    </xf>
    <xf numFmtId="0" fontId="3" fillId="6" borderId="2" xfId="0" applyFont="1" applyFill="1" applyBorder="1" applyAlignment="1">
      <alignment vertical="top"/>
    </xf>
    <xf numFmtId="0" fontId="5" fillId="0" borderId="2" xfId="0" applyFont="1" applyBorder="1" applyAlignment="1">
      <alignment vertical="top" wrapText="1"/>
    </xf>
    <xf numFmtId="0" fontId="6" fillId="0" borderId="2" xfId="0" applyFont="1" applyBorder="1" applyAlignment="1">
      <alignment horizontal="left" vertical="top" wrapText="1" readingOrder="1"/>
    </xf>
    <xf numFmtId="0" fontId="8" fillId="7" borderId="0" xfId="0" applyFont="1" applyFill="1"/>
    <xf numFmtId="0" fontId="6" fillId="0" borderId="2" xfId="0" applyFont="1" applyBorder="1" applyAlignment="1">
      <alignment vertical="top" wrapText="1"/>
    </xf>
    <xf numFmtId="0" fontId="6" fillId="0" borderId="2" xfId="0" applyFont="1" applyBorder="1" applyAlignment="1">
      <alignment horizontal="left" vertical="top" wrapText="1"/>
    </xf>
    <xf numFmtId="0" fontId="5" fillId="8" borderId="2" xfId="0" applyFont="1" applyFill="1" applyBorder="1" applyAlignment="1">
      <alignment vertical="top" wrapText="1"/>
    </xf>
    <xf numFmtId="0" fontId="6" fillId="8" borderId="2" xfId="0" applyFont="1" applyFill="1" applyBorder="1" applyAlignment="1">
      <alignment horizontal="left" vertical="top" wrapText="1"/>
    </xf>
    <xf numFmtId="0" fontId="2" fillId="8" borderId="2" xfId="0" applyFont="1" applyFill="1" applyBorder="1" applyAlignment="1">
      <alignment vertical="top" wrapText="1"/>
    </xf>
    <xf numFmtId="0" fontId="2" fillId="9" borderId="15" xfId="0" applyFont="1" applyFill="1" applyBorder="1" applyAlignment="1">
      <alignment vertical="top" wrapText="1"/>
    </xf>
    <xf numFmtId="0" fontId="2" fillId="9" borderId="2" xfId="0" applyFont="1" applyFill="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9" fillId="0" borderId="2" xfId="0" applyFont="1" applyBorder="1" applyAlignment="1">
      <alignment horizontal="left" vertical="top" wrapText="1"/>
    </xf>
    <xf numFmtId="0" fontId="2" fillId="7" borderId="2" xfId="0" applyFont="1" applyFill="1" applyBorder="1" applyAlignment="1">
      <alignment vertical="top" wrapText="1"/>
    </xf>
    <xf numFmtId="0" fontId="9" fillId="0" borderId="2" xfId="0" applyFont="1" applyBorder="1" applyAlignment="1">
      <alignment vertical="top" wrapText="1"/>
    </xf>
    <xf numFmtId="0" fontId="9" fillId="9" borderId="2" xfId="0" applyFont="1" applyFill="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3" fillId="0" borderId="2" xfId="0" applyFont="1" applyBorder="1" applyAlignment="1">
      <alignment vertical="top" wrapText="1"/>
    </xf>
    <xf numFmtId="0" fontId="2" fillId="7" borderId="2" xfId="0" applyFont="1" applyFill="1" applyBorder="1" applyAlignment="1">
      <alignment wrapText="1"/>
    </xf>
    <xf numFmtId="0" fontId="11" fillId="0" borderId="2" xfId="0" applyFont="1" applyBorder="1" applyAlignment="1">
      <alignment horizontal="left" vertical="top" wrapText="1"/>
    </xf>
    <xf numFmtId="0" fontId="12" fillId="0" borderId="2" xfId="0" applyFont="1" applyBorder="1" applyAlignment="1">
      <alignment vertical="top" wrapText="1"/>
    </xf>
    <xf numFmtId="0" fontId="2" fillId="10" borderId="2" xfId="0" applyFont="1" applyFill="1" applyBorder="1" applyAlignment="1">
      <alignment vertical="top" wrapText="1"/>
    </xf>
    <xf numFmtId="0" fontId="7" fillId="0" borderId="2" xfId="0" applyFont="1" applyBorder="1" applyAlignment="1">
      <alignment vertical="top" wrapText="1"/>
    </xf>
    <xf numFmtId="0" fontId="3" fillId="8" borderId="24" xfId="0" applyFont="1" applyFill="1" applyBorder="1" applyAlignment="1">
      <alignment vertical="top"/>
    </xf>
    <xf numFmtId="0" fontId="13" fillId="0" borderId="2" xfId="0" applyFont="1" applyBorder="1" applyAlignment="1">
      <alignment vertical="top" wrapText="1"/>
    </xf>
    <xf numFmtId="0" fontId="3" fillId="8" borderId="2" xfId="0" applyFont="1" applyFill="1" applyBorder="1" applyAlignment="1">
      <alignment vertical="top" wrapText="1"/>
    </xf>
    <xf numFmtId="0" fontId="11" fillId="0" borderId="2" xfId="0" applyFont="1" applyBorder="1" applyAlignment="1">
      <alignment vertical="top" wrapText="1"/>
    </xf>
    <xf numFmtId="0" fontId="14" fillId="0" borderId="2"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left" vertical="top" wrapText="1"/>
    </xf>
    <xf numFmtId="0" fontId="14" fillId="5" borderId="2" xfId="0" applyFont="1" applyFill="1" applyBorder="1" applyAlignment="1">
      <alignment vertical="top" wrapText="1"/>
    </xf>
    <xf numFmtId="0" fontId="3" fillId="0" borderId="2" xfId="0" applyFont="1" applyBorder="1" applyAlignment="1">
      <alignment horizontal="left" vertical="top" wrapText="1"/>
    </xf>
    <xf numFmtId="0" fontId="13" fillId="8" borderId="24" xfId="0" applyFont="1" applyFill="1" applyBorder="1" applyAlignment="1">
      <alignment vertical="top" wrapText="1"/>
    </xf>
    <xf numFmtId="0" fontId="3" fillId="8" borderId="17" xfId="0" applyFont="1" applyFill="1" applyBorder="1" applyAlignment="1">
      <alignment vertical="top"/>
    </xf>
    <xf numFmtId="0" fontId="2" fillId="7" borderId="2" xfId="0" applyFont="1" applyFill="1" applyBorder="1" applyAlignment="1">
      <alignment horizontal="left" vertical="top" wrapText="1"/>
    </xf>
    <xf numFmtId="0" fontId="9" fillId="5" borderId="2" xfId="0" applyFont="1" applyFill="1" applyBorder="1" applyAlignment="1">
      <alignment vertical="top" wrapText="1"/>
    </xf>
    <xf numFmtId="0" fontId="2" fillId="5" borderId="2" xfId="0" applyFont="1" applyFill="1" applyBorder="1" applyAlignment="1">
      <alignment horizontal="left" vertical="top" wrapText="1"/>
    </xf>
    <xf numFmtId="0" fontId="9" fillId="7" borderId="2" xfId="0" applyFont="1" applyFill="1" applyBorder="1" applyAlignment="1">
      <alignment horizontal="left" vertical="top" wrapText="1"/>
    </xf>
    <xf numFmtId="0" fontId="2" fillId="7" borderId="19" xfId="0" applyFont="1" applyFill="1" applyBorder="1" applyAlignment="1">
      <alignment vertical="top" wrapText="1"/>
    </xf>
    <xf numFmtId="0" fontId="1" fillId="0" borderId="0" xfId="0" applyFont="1" applyAlignment="1">
      <alignment horizontal="center"/>
    </xf>
    <xf numFmtId="0" fontId="2" fillId="4" borderId="2" xfId="0" applyFont="1" applyFill="1" applyBorder="1" applyAlignment="1">
      <alignment horizontal="center" vertical="top"/>
    </xf>
    <xf numFmtId="0" fontId="2" fillId="4" borderId="2" xfId="0" applyFont="1" applyFill="1" applyBorder="1" applyAlignment="1">
      <alignment vertical="top"/>
    </xf>
    <xf numFmtId="0" fontId="2" fillId="0" borderId="2" xfId="0" applyFont="1" applyBorder="1" applyAlignment="1">
      <alignment vertical="center"/>
    </xf>
    <xf numFmtId="10" fontId="3" fillId="5" borderId="14" xfId="0" applyNumberFormat="1" applyFont="1" applyFill="1" applyBorder="1" applyAlignment="1">
      <alignment vertical="top"/>
    </xf>
    <xf numFmtId="10" fontId="3" fillId="6" borderId="2" xfId="0" applyNumberFormat="1" applyFont="1" applyFill="1" applyBorder="1" applyAlignment="1">
      <alignment vertical="top"/>
    </xf>
    <xf numFmtId="0" fontId="3" fillId="13" borderId="2" xfId="0" applyFont="1" applyFill="1" applyBorder="1" applyAlignment="1">
      <alignment vertical="top"/>
    </xf>
    <xf numFmtId="4" fontId="8" fillId="7" borderId="0" xfId="0" applyNumberFormat="1" applyFont="1" applyFill="1"/>
    <xf numFmtId="0" fontId="5" fillId="0" borderId="2" xfId="0" applyFont="1" applyBorder="1" applyAlignment="1">
      <alignment vertical="top"/>
    </xf>
    <xf numFmtId="0" fontId="6" fillId="0" borderId="2" xfId="0" applyFont="1" applyBorder="1" applyAlignment="1">
      <alignment horizontal="left" vertical="top" readingOrder="1"/>
    </xf>
    <xf numFmtId="9" fontId="6" fillId="0" borderId="2" xfId="0" applyNumberFormat="1" applyFont="1" applyBorder="1" applyAlignment="1">
      <alignment horizontal="left" vertical="top"/>
    </xf>
    <xf numFmtId="1" fontId="6" fillId="0" borderId="2" xfId="0" applyNumberFormat="1" applyFont="1" applyBorder="1" applyAlignment="1">
      <alignment horizontal="left" vertical="top"/>
    </xf>
    <xf numFmtId="1" fontId="6" fillId="7" borderId="2" xfId="0" applyNumberFormat="1" applyFont="1" applyFill="1" applyBorder="1" applyAlignment="1">
      <alignment horizontal="left" vertical="top"/>
    </xf>
    <xf numFmtId="9" fontId="6" fillId="9" borderId="2" xfId="0" applyNumberFormat="1" applyFont="1" applyFill="1" applyBorder="1" applyAlignment="1">
      <alignment horizontal="left" vertical="top"/>
    </xf>
    <xf numFmtId="9" fontId="6" fillId="0" borderId="2" xfId="0" applyNumberFormat="1" applyFont="1" applyBorder="1" applyAlignment="1">
      <alignment horizontal="left" vertical="top"/>
    </xf>
    <xf numFmtId="0" fontId="2" fillId="0" borderId="2" xfId="0" applyFont="1" applyBorder="1" applyAlignment="1">
      <alignment vertical="top"/>
    </xf>
    <xf numFmtId="0" fontId="6" fillId="0" borderId="2" xfId="0" applyFont="1" applyBorder="1" applyAlignment="1">
      <alignment horizontal="center" vertical="top" wrapText="1" readingOrder="1"/>
    </xf>
    <xf numFmtId="1" fontId="6" fillId="0" borderId="2" xfId="0" applyNumberFormat="1" applyFont="1" applyBorder="1" applyAlignment="1">
      <alignment horizontal="left" vertical="top"/>
    </xf>
    <xf numFmtId="9" fontId="6" fillId="0" borderId="2" xfId="0" applyNumberFormat="1" applyFont="1" applyBorder="1" applyAlignment="1">
      <alignment horizontal="center" vertical="top"/>
    </xf>
    <xf numFmtId="9" fontId="5" fillId="0" borderId="2" xfId="0" applyNumberFormat="1" applyFont="1" applyBorder="1" applyAlignment="1">
      <alignment horizontal="left" vertical="top"/>
    </xf>
    <xf numFmtId="1" fontId="5" fillId="0" borderId="2" xfId="0" applyNumberFormat="1" applyFont="1" applyBorder="1" applyAlignment="1">
      <alignment horizontal="left" vertical="top"/>
    </xf>
    <xf numFmtId="9" fontId="5" fillId="9" borderId="2" xfId="0" applyNumberFormat="1" applyFont="1" applyFill="1" applyBorder="1" applyAlignment="1">
      <alignment horizontal="left" vertical="top"/>
    </xf>
    <xf numFmtId="1" fontId="5" fillId="7" borderId="2" xfId="0" applyNumberFormat="1" applyFont="1" applyFill="1" applyBorder="1" applyAlignment="1">
      <alignment horizontal="left" vertical="top"/>
    </xf>
    <xf numFmtId="1" fontId="5" fillId="7" borderId="2" xfId="0" applyNumberFormat="1" applyFont="1" applyFill="1" applyBorder="1" applyAlignment="1">
      <alignment horizontal="left" vertical="top"/>
    </xf>
    <xf numFmtId="164" fontId="5" fillId="9" borderId="2" xfId="0" applyNumberFormat="1" applyFont="1" applyFill="1" applyBorder="1" applyAlignment="1">
      <alignment horizontal="left" vertical="top"/>
    </xf>
    <xf numFmtId="164" fontId="5" fillId="0" borderId="2" xfId="0" applyNumberFormat="1" applyFont="1" applyBorder="1" applyAlignment="1">
      <alignment horizontal="left" vertical="top"/>
    </xf>
    <xf numFmtId="1" fontId="5" fillId="0" borderId="2" xfId="0" applyNumberFormat="1" applyFont="1" applyBorder="1" applyAlignment="1">
      <alignment horizontal="left" vertical="top"/>
    </xf>
    <xf numFmtId="0" fontId="5" fillId="8" borderId="2" xfId="0" applyFont="1" applyFill="1" applyBorder="1" applyAlignment="1">
      <alignment vertical="top"/>
    </xf>
    <xf numFmtId="9" fontId="5" fillId="8" borderId="2" xfId="0" applyNumberFormat="1" applyFont="1" applyFill="1" applyBorder="1" applyAlignment="1">
      <alignment horizontal="left" vertical="top"/>
    </xf>
    <xf numFmtId="1" fontId="5" fillId="8" borderId="2" xfId="0" applyNumberFormat="1" applyFont="1" applyFill="1" applyBorder="1" applyAlignment="1">
      <alignment horizontal="left" vertical="top"/>
    </xf>
    <xf numFmtId="9" fontId="6" fillId="8" borderId="2" xfId="0" applyNumberFormat="1" applyFont="1" applyFill="1" applyBorder="1" applyAlignment="1">
      <alignment horizontal="left" vertical="top"/>
    </xf>
    <xf numFmtId="10" fontId="2" fillId="0" borderId="2"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10" fontId="2" fillId="9" borderId="2" xfId="0" applyNumberFormat="1" applyFont="1" applyFill="1" applyBorder="1" applyAlignment="1">
      <alignment horizontal="center" vertical="top" wrapText="1"/>
    </xf>
    <xf numFmtId="10" fontId="2" fillId="0" borderId="2" xfId="0" applyNumberFormat="1" applyFont="1" applyBorder="1" applyAlignment="1">
      <alignment horizontal="center" vertical="top" wrapText="1"/>
    </xf>
    <xf numFmtId="9" fontId="2" fillId="0" borderId="2" xfId="0" applyNumberFormat="1" applyFont="1" applyBorder="1" applyAlignment="1">
      <alignment horizontal="center" vertical="top"/>
    </xf>
    <xf numFmtId="1" fontId="2" fillId="0" borderId="2" xfId="0" applyNumberFormat="1" applyFont="1" applyBorder="1" applyAlignment="1">
      <alignment horizontal="center" vertical="top"/>
    </xf>
    <xf numFmtId="1" fontId="2" fillId="7" borderId="2" xfId="0" applyNumberFormat="1" applyFont="1" applyFill="1" applyBorder="1" applyAlignment="1">
      <alignment horizontal="center" vertical="top"/>
    </xf>
    <xf numFmtId="9" fontId="2" fillId="9" borderId="2" xfId="0" applyNumberFormat="1" applyFont="1" applyFill="1" applyBorder="1" applyAlignment="1">
      <alignment horizontal="center" vertical="top"/>
    </xf>
    <xf numFmtId="0" fontId="2" fillId="8" borderId="2" xfId="0" applyFont="1" applyFill="1" applyBorder="1" applyAlignment="1">
      <alignment vertical="top"/>
    </xf>
    <xf numFmtId="1" fontId="2" fillId="8" borderId="2" xfId="0" applyNumberFormat="1" applyFont="1" applyFill="1" applyBorder="1" applyAlignment="1">
      <alignment horizontal="center" vertical="top" wrapText="1"/>
    </xf>
    <xf numFmtId="10" fontId="2" fillId="8" borderId="2" xfId="0" applyNumberFormat="1" applyFont="1" applyFill="1" applyBorder="1" applyAlignment="1">
      <alignment vertical="top"/>
    </xf>
    <xf numFmtId="0" fontId="2" fillId="0" borderId="1" xfId="0" applyFont="1" applyBorder="1" applyAlignment="1">
      <alignment vertical="top"/>
    </xf>
    <xf numFmtId="0" fontId="2" fillId="9" borderId="2" xfId="0" applyFont="1" applyFill="1" applyBorder="1" applyAlignment="1">
      <alignment vertical="top"/>
    </xf>
    <xf numFmtId="1" fontId="2" fillId="9" borderId="2" xfId="0" applyNumberFormat="1" applyFont="1" applyFill="1" applyBorder="1" applyAlignment="1">
      <alignment horizontal="center" vertical="top" wrapText="1"/>
    </xf>
    <xf numFmtId="10" fontId="2" fillId="0" borderId="2" xfId="0" applyNumberFormat="1" applyFont="1" applyBorder="1" applyAlignment="1">
      <alignment vertical="top"/>
    </xf>
    <xf numFmtId="9" fontId="2" fillId="0" borderId="2" xfId="0" applyNumberFormat="1" applyFont="1" applyBorder="1" applyAlignment="1">
      <alignment vertical="top"/>
    </xf>
    <xf numFmtId="1" fontId="2" fillId="0" borderId="2" xfId="0" applyNumberFormat="1" applyFont="1" applyBorder="1" applyAlignment="1">
      <alignment vertical="top"/>
    </xf>
    <xf numFmtId="1" fontId="2" fillId="7" borderId="2" xfId="0" applyNumberFormat="1" applyFont="1" applyFill="1" applyBorder="1" applyAlignment="1">
      <alignment vertical="top"/>
    </xf>
    <xf numFmtId="9" fontId="2" fillId="9" borderId="2" xfId="0" applyNumberFormat="1" applyFont="1" applyFill="1" applyBorder="1" applyAlignment="1">
      <alignment vertical="top"/>
    </xf>
    <xf numFmtId="9" fontId="2" fillId="0" borderId="2" xfId="0" applyNumberFormat="1" applyFont="1" applyBorder="1" applyAlignment="1">
      <alignment vertical="top"/>
    </xf>
    <xf numFmtId="9" fontId="2" fillId="0" borderId="2" xfId="0" applyNumberFormat="1" applyFont="1" applyBorder="1" applyAlignment="1">
      <alignment horizontal="center" vertical="top"/>
    </xf>
    <xf numFmtId="9" fontId="9" fillId="0" borderId="2" xfId="0" applyNumberFormat="1" applyFont="1" applyBorder="1" applyAlignment="1">
      <alignment horizontal="center" vertical="top"/>
    </xf>
    <xf numFmtId="1" fontId="9" fillId="0" borderId="2" xfId="0" applyNumberFormat="1" applyFont="1" applyBorder="1" applyAlignment="1">
      <alignment horizontal="center" vertical="top"/>
    </xf>
    <xf numFmtId="1" fontId="9" fillId="7" borderId="2" xfId="0" applyNumberFormat="1" applyFont="1" applyFill="1" applyBorder="1" applyAlignment="1">
      <alignment horizontal="center" vertical="top"/>
    </xf>
    <xf numFmtId="9" fontId="9" fillId="9" borderId="2" xfId="0" applyNumberFormat="1" applyFont="1" applyFill="1" applyBorder="1" applyAlignment="1">
      <alignment horizontal="center" vertical="top"/>
    </xf>
    <xf numFmtId="0" fontId="2" fillId="9" borderId="15" xfId="0" applyFont="1" applyFill="1" applyBorder="1" applyAlignment="1">
      <alignment vertical="top"/>
    </xf>
    <xf numFmtId="1" fontId="2" fillId="9" borderId="2" xfId="0" applyNumberFormat="1" applyFont="1" applyFill="1" applyBorder="1" applyAlignment="1">
      <alignment vertical="top"/>
    </xf>
    <xf numFmtId="0" fontId="2" fillId="0" borderId="8" xfId="0" applyFont="1" applyBorder="1" applyAlignment="1">
      <alignment vertical="top"/>
    </xf>
    <xf numFmtId="10" fontId="9" fillId="0" borderId="2" xfId="0" applyNumberFormat="1" applyFont="1" applyBorder="1" applyAlignment="1">
      <alignment horizontal="center" vertical="top"/>
    </xf>
    <xf numFmtId="10" fontId="9" fillId="9" borderId="2" xfId="0" applyNumberFormat="1" applyFont="1" applyFill="1" applyBorder="1" applyAlignment="1">
      <alignment horizontal="center" vertical="top"/>
    </xf>
    <xf numFmtId="1" fontId="2" fillId="0" borderId="2" xfId="0" applyNumberFormat="1" applyFont="1" applyBorder="1" applyAlignment="1">
      <alignment vertical="top"/>
    </xf>
    <xf numFmtId="0" fontId="2" fillId="0" borderId="5" xfId="0" applyFont="1" applyBorder="1" applyAlignment="1">
      <alignment vertical="top"/>
    </xf>
    <xf numFmtId="9" fontId="9" fillId="0" borderId="2" xfId="0" applyNumberFormat="1" applyFont="1" applyBorder="1" applyAlignment="1">
      <alignment horizontal="right" vertical="top"/>
    </xf>
    <xf numFmtId="0" fontId="2" fillId="9" borderId="25" xfId="0" applyFont="1" applyFill="1" applyBorder="1" applyAlignment="1">
      <alignment vertical="top"/>
    </xf>
    <xf numFmtId="0" fontId="9" fillId="9" borderId="2" xfId="0" applyFont="1" applyFill="1" applyBorder="1" applyAlignment="1">
      <alignment horizontal="left" vertical="top" wrapText="1"/>
    </xf>
    <xf numFmtId="1" fontId="9" fillId="9" borderId="2" xfId="0" applyNumberFormat="1" applyFont="1" applyFill="1" applyBorder="1" applyAlignment="1">
      <alignment horizontal="center" vertical="top"/>
    </xf>
    <xf numFmtId="1" fontId="2" fillId="9" borderId="2" xfId="0" applyNumberFormat="1" applyFont="1" applyFill="1" applyBorder="1" applyAlignment="1">
      <alignment horizontal="center" vertical="top"/>
    </xf>
    <xf numFmtId="0" fontId="2" fillId="10" borderId="2" xfId="0" applyFont="1" applyFill="1" applyBorder="1" applyAlignment="1">
      <alignment vertical="top"/>
    </xf>
    <xf numFmtId="0" fontId="9" fillId="10" borderId="2" xfId="0" applyFont="1" applyFill="1" applyBorder="1" applyAlignment="1">
      <alignment vertical="top" wrapText="1"/>
    </xf>
    <xf numFmtId="0" fontId="2" fillId="7" borderId="2" xfId="0" applyFont="1" applyFill="1" applyBorder="1" applyAlignment="1">
      <alignment vertical="top"/>
    </xf>
    <xf numFmtId="9" fontId="2" fillId="10" borderId="2" xfId="0" applyNumberFormat="1" applyFont="1" applyFill="1" applyBorder="1" applyAlignment="1">
      <alignment vertical="top"/>
    </xf>
    <xf numFmtId="1" fontId="2" fillId="10" borderId="2" xfId="0" applyNumberFormat="1" applyFont="1" applyFill="1" applyBorder="1" applyAlignment="1">
      <alignment vertical="top"/>
    </xf>
    <xf numFmtId="0" fontId="2" fillId="7" borderId="2" xfId="0" applyFont="1" applyFill="1" applyBorder="1"/>
    <xf numFmtId="0" fontId="2" fillId="0" borderId="2" xfId="0" applyFont="1" applyBorder="1" applyAlignment="1">
      <alignment horizontal="center" vertical="top"/>
    </xf>
    <xf numFmtId="1" fontId="2" fillId="7" borderId="2" xfId="0" applyNumberFormat="1" applyFont="1" applyFill="1" applyBorder="1" applyAlignment="1">
      <alignment vertical="top"/>
    </xf>
    <xf numFmtId="0" fontId="9" fillId="8" borderId="2" xfId="0" applyFont="1" applyFill="1" applyBorder="1" applyAlignment="1">
      <alignment vertical="top" wrapText="1"/>
    </xf>
    <xf numFmtId="9" fontId="2" fillId="8" borderId="2" xfId="0" applyNumberFormat="1" applyFont="1" applyFill="1" applyBorder="1" applyAlignment="1">
      <alignment vertical="top"/>
    </xf>
    <xf numFmtId="1" fontId="2" fillId="8" borderId="2" xfId="0" applyNumberFormat="1" applyFont="1" applyFill="1" applyBorder="1" applyAlignment="1">
      <alignment vertical="top"/>
    </xf>
    <xf numFmtId="0" fontId="10" fillId="0" borderId="2" xfId="0" applyFont="1" applyBorder="1" applyAlignment="1">
      <alignment horizontal="left" vertical="top"/>
    </xf>
    <xf numFmtId="0" fontId="6" fillId="0" borderId="2" xfId="0" applyFont="1" applyBorder="1" applyAlignment="1">
      <alignment horizontal="left" vertical="top"/>
    </xf>
    <xf numFmtId="0" fontId="11" fillId="0" borderId="2" xfId="0" applyFont="1" applyBorder="1" applyAlignment="1">
      <alignment horizontal="left" vertical="top"/>
    </xf>
    <xf numFmtId="0" fontId="10" fillId="7" borderId="2" xfId="0" applyFont="1" applyFill="1" applyBorder="1" applyAlignment="1">
      <alignment horizontal="left" vertical="top"/>
    </xf>
    <xf numFmtId="0" fontId="9" fillId="0" borderId="2" xfId="0" applyFont="1" applyBorder="1" applyAlignment="1">
      <alignment horizontal="left" vertical="top"/>
    </xf>
    <xf numFmtId="0" fontId="11" fillId="7" borderId="2" xfId="0" applyFont="1" applyFill="1" applyBorder="1" applyAlignment="1">
      <alignment horizontal="left" vertical="top"/>
    </xf>
    <xf numFmtId="1" fontId="2" fillId="0" borderId="2" xfId="0" applyNumberFormat="1" applyFont="1" applyBorder="1" applyAlignment="1">
      <alignment horizontal="center" vertical="top"/>
    </xf>
    <xf numFmtId="0" fontId="2" fillId="0" borderId="2" xfId="0" quotePrefix="1" applyFont="1" applyBorder="1" applyAlignment="1">
      <alignment vertical="top" wrapText="1"/>
    </xf>
    <xf numFmtId="10" fontId="2" fillId="0" borderId="2" xfId="0" applyNumberFormat="1" applyFont="1" applyBorder="1" applyAlignment="1">
      <alignment horizontal="center" vertical="top"/>
    </xf>
    <xf numFmtId="9" fontId="9" fillId="0" borderId="2" xfId="0" applyNumberFormat="1" applyFont="1" applyBorder="1" applyAlignment="1">
      <alignment horizontal="center" vertical="top"/>
    </xf>
    <xf numFmtId="0" fontId="8" fillId="0" borderId="0" xfId="0" applyFont="1"/>
    <xf numFmtId="0" fontId="9" fillId="0" borderId="2" xfId="0" applyFont="1" applyBorder="1" applyAlignment="1">
      <alignment horizontal="center" vertical="top"/>
    </xf>
    <xf numFmtId="9"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0" fontId="7" fillId="0" borderId="2" xfId="0" applyFont="1" applyBorder="1" applyAlignment="1">
      <alignment horizontal="left" vertical="top" wrapText="1"/>
    </xf>
    <xf numFmtId="0" fontId="3" fillId="5" borderId="17" xfId="0" applyFont="1" applyFill="1" applyBorder="1" applyAlignment="1">
      <alignment vertical="top"/>
    </xf>
    <xf numFmtId="0" fontId="3" fillId="5" borderId="24" xfId="0" applyFont="1" applyFill="1" applyBorder="1" applyAlignment="1">
      <alignment vertical="top"/>
    </xf>
    <xf numFmtId="10" fontId="3" fillId="5" borderId="24" xfId="0" applyNumberFormat="1" applyFont="1" applyFill="1" applyBorder="1" applyAlignment="1">
      <alignment vertical="top"/>
    </xf>
    <xf numFmtId="0" fontId="3" fillId="13" borderId="24" xfId="0" applyFont="1" applyFill="1" applyBorder="1" applyAlignment="1">
      <alignment vertical="top"/>
    </xf>
    <xf numFmtId="0" fontId="3" fillId="13" borderId="21" xfId="0" applyFont="1" applyFill="1" applyBorder="1" applyAlignment="1">
      <alignment vertical="top"/>
    </xf>
    <xf numFmtId="0" fontId="3" fillId="8" borderId="13" xfId="0" applyFont="1" applyFill="1" applyBorder="1" applyAlignment="1">
      <alignment vertical="top"/>
    </xf>
    <xf numFmtId="10" fontId="3" fillId="8" borderId="24" xfId="0" applyNumberFormat="1" applyFont="1" applyFill="1" applyBorder="1" applyAlignment="1">
      <alignment vertical="top"/>
    </xf>
    <xf numFmtId="9" fontId="9" fillId="0" borderId="2" xfId="0" applyNumberFormat="1" applyFont="1" applyBorder="1" applyAlignment="1">
      <alignment horizontal="left" vertical="top"/>
    </xf>
    <xf numFmtId="1" fontId="9" fillId="0" borderId="2" xfId="0" applyNumberFormat="1" applyFont="1" applyBorder="1" applyAlignment="1">
      <alignment horizontal="left" vertical="top"/>
    </xf>
    <xf numFmtId="1" fontId="9" fillId="0" borderId="2" xfId="0" applyNumberFormat="1" applyFont="1" applyBorder="1" applyAlignment="1">
      <alignment horizontal="left" vertical="top"/>
    </xf>
    <xf numFmtId="1" fontId="9" fillId="9" borderId="2" xfId="0" applyNumberFormat="1" applyFont="1" applyFill="1" applyBorder="1" applyAlignment="1">
      <alignment horizontal="left" vertical="top"/>
    </xf>
    <xf numFmtId="9" fontId="2" fillId="0" borderId="2" xfId="0" applyNumberFormat="1" applyFont="1" applyBorder="1" applyAlignment="1">
      <alignment horizontal="left" vertical="top"/>
    </xf>
    <xf numFmtId="1" fontId="2" fillId="0" borderId="2" xfId="0" applyNumberFormat="1" applyFont="1" applyBorder="1" applyAlignment="1">
      <alignment horizontal="left" vertical="top"/>
    </xf>
    <xf numFmtId="1" fontId="2" fillId="9" borderId="2" xfId="0" applyNumberFormat="1" applyFont="1" applyFill="1" applyBorder="1" applyAlignment="1">
      <alignment horizontal="left" vertical="top"/>
    </xf>
    <xf numFmtId="1" fontId="2" fillId="0" borderId="2" xfId="0" applyNumberFormat="1" applyFont="1" applyBorder="1" applyAlignment="1">
      <alignment horizontal="left" vertical="top"/>
    </xf>
    <xf numFmtId="0" fontId="2" fillId="8" borderId="19" xfId="0" applyFont="1" applyFill="1" applyBorder="1" applyAlignment="1">
      <alignment vertical="top"/>
    </xf>
    <xf numFmtId="0" fontId="13" fillId="8" borderId="2" xfId="0" applyFont="1" applyFill="1" applyBorder="1" applyAlignment="1">
      <alignment vertical="top" wrapText="1"/>
    </xf>
    <xf numFmtId="9" fontId="2" fillId="8" borderId="2" xfId="0" applyNumberFormat="1" applyFont="1" applyFill="1" applyBorder="1" applyAlignment="1">
      <alignment horizontal="left" vertical="top"/>
    </xf>
    <xf numFmtId="9" fontId="2" fillId="8" borderId="2" xfId="0" applyNumberFormat="1" applyFont="1" applyFill="1" applyBorder="1" applyAlignment="1">
      <alignment horizontal="center" vertical="top"/>
    </xf>
    <xf numFmtId="1" fontId="9" fillId="8" borderId="2" xfId="0" applyNumberFormat="1" applyFont="1" applyFill="1" applyBorder="1" applyAlignment="1">
      <alignment horizontal="center" vertical="top"/>
    </xf>
    <xf numFmtId="1" fontId="2" fillId="8" borderId="2" xfId="0" applyNumberFormat="1" applyFont="1" applyFill="1" applyBorder="1" applyAlignment="1">
      <alignment horizontal="left" vertical="top"/>
    </xf>
    <xf numFmtId="1" fontId="2" fillId="8" borderId="2" xfId="0" applyNumberFormat="1" applyFont="1" applyFill="1" applyBorder="1" applyAlignment="1">
      <alignment horizontal="left" vertical="top"/>
    </xf>
    <xf numFmtId="0" fontId="2" fillId="8" borderId="15" xfId="0" applyFont="1" applyFill="1" applyBorder="1" applyAlignment="1">
      <alignment vertical="top"/>
    </xf>
    <xf numFmtId="1" fontId="2" fillId="8" borderId="2" xfId="0" applyNumberFormat="1" applyFont="1" applyFill="1" applyBorder="1" applyAlignment="1">
      <alignment horizontal="center" vertical="top"/>
    </xf>
    <xf numFmtId="10" fontId="2" fillId="8" borderId="2" xfId="0" applyNumberFormat="1" applyFont="1" applyFill="1" applyBorder="1" applyAlignment="1">
      <alignment horizontal="center" vertical="top"/>
    </xf>
    <xf numFmtId="0" fontId="2" fillId="8" borderId="25" xfId="0" applyFont="1" applyFill="1" applyBorder="1" applyAlignment="1">
      <alignment vertical="top"/>
    </xf>
    <xf numFmtId="0" fontId="2" fillId="8" borderId="2" xfId="0" applyFont="1" applyFill="1" applyBorder="1" applyAlignment="1">
      <alignment horizontal="center" vertical="top"/>
    </xf>
    <xf numFmtId="9" fontId="9" fillId="7" borderId="2" xfId="0" applyNumberFormat="1" applyFont="1" applyFill="1" applyBorder="1" applyAlignment="1">
      <alignment horizontal="center" vertical="top"/>
    </xf>
    <xf numFmtId="1" fontId="9" fillId="7" borderId="2" xfId="0" applyNumberFormat="1" applyFont="1" applyFill="1" applyBorder="1" applyAlignment="1">
      <alignment horizontal="left" vertical="top"/>
    </xf>
    <xf numFmtId="9" fontId="9" fillId="7" borderId="2" xfId="0" applyNumberFormat="1" applyFont="1" applyFill="1" applyBorder="1" applyAlignment="1">
      <alignment horizontal="center" vertical="top"/>
    </xf>
    <xf numFmtId="9" fontId="2" fillId="7" borderId="2" xfId="0" applyNumberFormat="1" applyFont="1" applyFill="1" applyBorder="1" applyAlignment="1">
      <alignment horizontal="center" vertical="top"/>
    </xf>
    <xf numFmtId="1" fontId="2" fillId="7" borderId="2" xfId="0" applyNumberFormat="1" applyFont="1" applyFill="1" applyBorder="1" applyAlignment="1">
      <alignment horizontal="left" vertical="top"/>
    </xf>
    <xf numFmtId="0" fontId="3" fillId="5" borderId="21" xfId="0" applyFont="1" applyFill="1" applyBorder="1" applyAlignment="1">
      <alignment vertical="top"/>
    </xf>
    <xf numFmtId="0" fontId="3" fillId="8" borderId="13" xfId="0" applyFont="1" applyFill="1" applyBorder="1" applyAlignment="1">
      <alignment horizontal="left" vertical="top"/>
    </xf>
    <xf numFmtId="0" fontId="3" fillId="8" borderId="14" xfId="0" applyFont="1" applyFill="1" applyBorder="1" applyAlignment="1">
      <alignment horizontal="left" vertical="top"/>
    </xf>
    <xf numFmtId="0" fontId="3" fillId="8" borderId="24" xfId="0" applyFont="1" applyFill="1" applyBorder="1" applyAlignment="1">
      <alignment horizontal="left" vertical="top"/>
    </xf>
    <xf numFmtId="10" fontId="3" fillId="8" borderId="2" xfId="0" applyNumberFormat="1" applyFont="1" applyFill="1" applyBorder="1" applyAlignment="1">
      <alignment horizontal="left" vertical="top"/>
    </xf>
    <xf numFmtId="0" fontId="3" fillId="13" borderId="24" xfId="0" applyFont="1" applyFill="1" applyBorder="1" applyAlignment="1">
      <alignment horizontal="left" vertical="top"/>
    </xf>
    <xf numFmtId="0" fontId="3" fillId="13" borderId="21" xfId="0" applyFont="1" applyFill="1" applyBorder="1" applyAlignment="1">
      <alignment horizontal="left" vertical="top"/>
    </xf>
    <xf numFmtId="9"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7" borderId="2" xfId="0" applyNumberFormat="1" applyFont="1" applyFill="1" applyBorder="1" applyAlignment="1">
      <alignment horizontal="center" vertical="center"/>
    </xf>
    <xf numFmtId="9" fontId="9" fillId="7" borderId="2" xfId="0" applyNumberFormat="1" applyFont="1" applyFill="1" applyBorder="1" applyAlignment="1">
      <alignment horizontal="center" vertical="center"/>
    </xf>
    <xf numFmtId="1" fontId="9" fillId="7" borderId="2" xfId="0" applyNumberFormat="1" applyFont="1" applyFill="1" applyBorder="1" applyAlignment="1">
      <alignment horizontal="center" vertical="center"/>
    </xf>
    <xf numFmtId="1" fontId="9" fillId="7" borderId="2" xfId="0" applyNumberFormat="1" applyFont="1" applyFill="1" applyBorder="1" applyAlignment="1">
      <alignment horizontal="center" vertical="center"/>
    </xf>
    <xf numFmtId="9" fontId="9" fillId="8" borderId="2" xfId="0" applyNumberFormat="1" applyFont="1" applyFill="1" applyBorder="1" applyAlignment="1">
      <alignment horizontal="left" vertical="top"/>
    </xf>
    <xf numFmtId="9" fontId="9" fillId="8" borderId="2" xfId="0" applyNumberFormat="1" applyFont="1" applyFill="1" applyBorder="1" applyAlignment="1">
      <alignment horizontal="center" vertical="top"/>
    </xf>
    <xf numFmtId="1" fontId="9" fillId="8" borderId="2" xfId="0" applyNumberFormat="1" applyFont="1" applyFill="1" applyBorder="1" applyAlignment="1">
      <alignment horizontal="left" vertical="top"/>
    </xf>
    <xf numFmtId="1" fontId="9" fillId="8" borderId="2" xfId="0" applyNumberFormat="1" applyFont="1" applyFill="1" applyBorder="1" applyAlignment="1">
      <alignment horizontal="left" vertical="top"/>
    </xf>
    <xf numFmtId="0" fontId="2" fillId="7" borderId="0" xfId="0" applyFont="1" applyFill="1"/>
    <xf numFmtId="0" fontId="2" fillId="0" borderId="0" xfId="0" applyFont="1"/>
    <xf numFmtId="0" fontId="5" fillId="8" borderId="19" xfId="0" applyFont="1" applyFill="1" applyBorder="1" applyAlignment="1">
      <alignment horizontal="left" vertical="top"/>
    </xf>
    <xf numFmtId="10" fontId="13" fillId="8" borderId="24" xfId="0" applyNumberFormat="1" applyFont="1" applyFill="1" applyBorder="1" applyAlignment="1">
      <alignment vertical="top" wrapText="1"/>
    </xf>
    <xf numFmtId="0" fontId="13" fillId="13" borderId="24" xfId="0" applyFont="1" applyFill="1" applyBorder="1" applyAlignment="1">
      <alignment vertical="top" wrapText="1"/>
    </xf>
    <xf numFmtId="0" fontId="13" fillId="13" borderId="21" xfId="0" applyFont="1" applyFill="1" applyBorder="1" applyAlignment="1">
      <alignment vertical="top" wrapText="1"/>
    </xf>
    <xf numFmtId="0" fontId="2" fillId="7" borderId="0" xfId="0" applyFont="1" applyFill="1" applyAlignment="1"/>
    <xf numFmtId="0" fontId="3" fillId="0" borderId="11" xfId="0" applyFont="1" applyBorder="1" applyAlignment="1">
      <alignment vertical="top"/>
    </xf>
    <xf numFmtId="0" fontId="3" fillId="0" borderId="12" xfId="0" applyFont="1" applyBorder="1" applyAlignment="1">
      <alignment vertical="top"/>
    </xf>
    <xf numFmtId="0" fontId="3" fillId="5" borderId="2" xfId="0" applyFont="1" applyFill="1" applyBorder="1" applyAlignment="1">
      <alignment vertical="top"/>
    </xf>
    <xf numFmtId="0" fontId="3" fillId="5" borderId="16" xfId="0" applyFont="1" applyFill="1" applyBorder="1" applyAlignment="1">
      <alignment vertical="top"/>
    </xf>
    <xf numFmtId="10" fontId="3" fillId="5" borderId="16" xfId="0" applyNumberFormat="1" applyFont="1" applyFill="1" applyBorder="1" applyAlignment="1">
      <alignment vertical="top"/>
    </xf>
    <xf numFmtId="0" fontId="2" fillId="0" borderId="0" xfId="0" applyFont="1" applyAlignment="1">
      <alignment horizontal="center" vertical="top"/>
    </xf>
    <xf numFmtId="0" fontId="15" fillId="0" borderId="2" xfId="0" applyFont="1" applyBorder="1" applyAlignment="1">
      <alignment horizontal="left" vertical="top" readingOrder="1"/>
    </xf>
    <xf numFmtId="9" fontId="2" fillId="0" borderId="2" xfId="0" applyNumberFormat="1" applyFont="1" applyBorder="1" applyAlignment="1">
      <alignment horizontal="center" vertical="top" wrapText="1"/>
    </xf>
    <xf numFmtId="1" fontId="2" fillId="0" borderId="2" xfId="0" applyNumberFormat="1" applyFont="1" applyBorder="1" applyAlignment="1">
      <alignment horizontal="left" vertical="top" wrapText="1"/>
    </xf>
    <xf numFmtId="1" fontId="2" fillId="7" borderId="2" xfId="0" applyNumberFormat="1" applyFont="1" applyFill="1" applyBorder="1" applyAlignment="1">
      <alignment horizontal="left" vertical="top" wrapText="1"/>
    </xf>
    <xf numFmtId="1" fontId="2" fillId="9" borderId="2" xfId="0" applyNumberFormat="1" applyFont="1" applyFill="1" applyBorder="1" applyAlignment="1">
      <alignment horizontal="left" vertical="top" wrapText="1"/>
    </xf>
    <xf numFmtId="1" fontId="9" fillId="7" borderId="2" xfId="0" applyNumberFormat="1" applyFont="1" applyFill="1" applyBorder="1" applyAlignment="1">
      <alignment horizontal="left" vertical="top"/>
    </xf>
    <xf numFmtId="1" fontId="2" fillId="7" borderId="2" xfId="0" applyNumberFormat="1" applyFont="1" applyFill="1" applyBorder="1" applyAlignment="1">
      <alignment horizontal="left" vertical="top"/>
    </xf>
    <xf numFmtId="1" fontId="2" fillId="2" borderId="2" xfId="0" applyNumberFormat="1" applyFont="1" applyFill="1" applyBorder="1" applyAlignment="1">
      <alignment horizontal="left" vertical="top"/>
    </xf>
    <xf numFmtId="9" fontId="9" fillId="5" borderId="2" xfId="0" applyNumberFormat="1" applyFont="1" applyFill="1" applyBorder="1" applyAlignment="1">
      <alignment horizontal="left" vertical="top"/>
    </xf>
    <xf numFmtId="9" fontId="9" fillId="5" borderId="2" xfId="0" applyNumberFormat="1" applyFont="1" applyFill="1" applyBorder="1" applyAlignment="1">
      <alignment horizontal="center" vertical="top"/>
    </xf>
    <xf numFmtId="1" fontId="9" fillId="5" borderId="2" xfId="0" applyNumberFormat="1" applyFont="1" applyFill="1" applyBorder="1" applyAlignment="1">
      <alignment horizontal="left" vertical="top"/>
    </xf>
    <xf numFmtId="1" fontId="9" fillId="5" borderId="2" xfId="0" applyNumberFormat="1" applyFont="1" applyFill="1" applyBorder="1" applyAlignment="1">
      <alignment horizontal="center" vertical="top"/>
    </xf>
    <xf numFmtId="10" fontId="9" fillId="5" borderId="2" xfId="0" applyNumberFormat="1" applyFont="1" applyFill="1" applyBorder="1" applyAlignment="1">
      <alignment horizontal="left" vertical="top"/>
    </xf>
    <xf numFmtId="9" fontId="9" fillId="0" borderId="1" xfId="0" applyNumberFormat="1" applyFont="1" applyBorder="1" applyAlignment="1">
      <alignment vertical="top"/>
    </xf>
    <xf numFmtId="1" fontId="2" fillId="7" borderId="15" xfId="0" applyNumberFormat="1" applyFont="1" applyFill="1" applyBorder="1" applyAlignment="1">
      <alignment vertical="top"/>
    </xf>
    <xf numFmtId="1" fontId="9" fillId="0" borderId="1" xfId="0" applyNumberFormat="1" applyFont="1" applyBorder="1" applyAlignment="1">
      <alignment vertical="top"/>
    </xf>
    <xf numFmtId="9" fontId="9" fillId="0" borderId="8" xfId="0" applyNumberFormat="1" applyFont="1" applyBorder="1" applyAlignment="1">
      <alignment vertical="top"/>
    </xf>
    <xf numFmtId="0" fontId="13" fillId="0" borderId="5" xfId="0" applyFont="1" applyBorder="1" applyAlignment="1">
      <alignment vertical="top" wrapText="1"/>
    </xf>
    <xf numFmtId="9" fontId="9" fillId="0" borderId="5" xfId="0" applyNumberFormat="1" applyFont="1" applyBorder="1" applyAlignment="1">
      <alignment vertical="top"/>
    </xf>
    <xf numFmtId="0" fontId="2" fillId="0" borderId="8" xfId="0" applyFont="1" applyBorder="1" applyAlignment="1">
      <alignment horizontal="right" vertical="top"/>
    </xf>
    <xf numFmtId="0" fontId="13" fillId="0" borderId="8" xfId="0" applyFont="1" applyBorder="1" applyAlignment="1">
      <alignment vertical="top" wrapText="1"/>
    </xf>
    <xf numFmtId="9" fontId="9" fillId="0" borderId="5" xfId="0" applyNumberFormat="1" applyFont="1" applyBorder="1" applyAlignment="1">
      <alignment horizontal="center" vertical="top"/>
    </xf>
    <xf numFmtId="9" fontId="2" fillId="7" borderId="19" xfId="0" applyNumberFormat="1" applyFont="1" applyFill="1" applyBorder="1" applyAlignment="1">
      <alignment horizontal="center" vertical="top"/>
    </xf>
    <xf numFmtId="1" fontId="2" fillId="7" borderId="19" xfId="0" applyNumberFormat="1" applyFont="1" applyFill="1" applyBorder="1" applyAlignment="1">
      <alignment horizontal="center" vertical="top"/>
    </xf>
    <xf numFmtId="1" fontId="9" fillId="0" borderId="5" xfId="0" applyNumberFormat="1" applyFont="1" applyBorder="1" applyAlignment="1">
      <alignment horizontal="center" vertical="top"/>
    </xf>
    <xf numFmtId="1" fontId="2" fillId="9" borderId="19" xfId="0" applyNumberFormat="1" applyFont="1" applyFill="1" applyBorder="1" applyAlignment="1">
      <alignment horizontal="center" vertical="top"/>
    </xf>
    <xf numFmtId="0" fontId="13" fillId="0" borderId="1" xfId="0" applyFont="1" applyBorder="1" applyAlignment="1">
      <alignment vertical="top" wrapText="1"/>
    </xf>
    <xf numFmtId="0" fontId="2" fillId="5" borderId="2" xfId="0" applyFont="1" applyFill="1" applyBorder="1" applyAlignment="1">
      <alignment vertical="top" wrapText="1"/>
    </xf>
    <xf numFmtId="0" fontId="13" fillId="0" borderId="2" xfId="0" applyFont="1" applyBorder="1" applyAlignment="1">
      <alignment horizontal="left" vertical="top" wrapText="1"/>
    </xf>
    <xf numFmtId="0" fontId="1" fillId="14" borderId="16" xfId="0" applyFont="1" applyFill="1" applyBorder="1"/>
    <xf numFmtId="0" fontId="2" fillId="14" borderId="16" xfId="0" applyFont="1" applyFill="1" applyBorder="1"/>
    <xf numFmtId="10" fontId="2" fillId="14" borderId="16" xfId="0" applyNumberFormat="1" applyFont="1" applyFill="1" applyBorder="1"/>
    <xf numFmtId="0" fontId="16" fillId="0" borderId="0" xfId="0" applyFont="1" applyAlignment="1"/>
    <xf numFmtId="0" fontId="17" fillId="0" borderId="0" xfId="0" applyFont="1" applyAlignment="1"/>
    <xf numFmtId="0" fontId="18" fillId="15" borderId="15" xfId="0" applyFont="1" applyFill="1" applyBorder="1" applyAlignment="1">
      <alignment horizontal="center" vertical="center"/>
    </xf>
    <xf numFmtId="0" fontId="2" fillId="0" borderId="0" xfId="0" applyFont="1" applyAlignment="1"/>
    <xf numFmtId="0" fontId="19" fillId="0" borderId="2" xfId="0" applyFont="1" applyBorder="1" applyAlignment="1">
      <alignment horizontal="center"/>
    </xf>
    <xf numFmtId="0" fontId="20" fillId="0" borderId="7" xfId="0" applyFont="1" applyBorder="1" applyAlignment="1">
      <alignment horizontal="center"/>
    </xf>
    <xf numFmtId="0" fontId="2" fillId="0" borderId="0" xfId="0" applyFont="1" applyAlignment="1">
      <alignment vertical="center"/>
    </xf>
    <xf numFmtId="0" fontId="18" fillId="0" borderId="2" xfId="0" applyFont="1" applyBorder="1" applyAlignment="1"/>
    <xf numFmtId="0" fontId="18" fillId="5" borderId="2" xfId="0" applyFont="1" applyFill="1" applyBorder="1" applyAlignment="1"/>
    <xf numFmtId="0" fontId="19" fillId="5" borderId="2" xfId="0" applyFont="1" applyFill="1" applyBorder="1" applyAlignment="1"/>
    <xf numFmtId="0" fontId="19" fillId="0" borderId="2" xfId="0" applyFont="1" applyBorder="1" applyAlignment="1">
      <alignment horizontal="right" vertical="top"/>
    </xf>
    <xf numFmtId="0" fontId="19" fillId="0" borderId="2" xfId="0" applyFont="1" applyBorder="1" applyAlignment="1">
      <alignment vertical="top"/>
    </xf>
    <xf numFmtId="0" fontId="19" fillId="0" borderId="2" xfId="0" applyFont="1" applyBorder="1" applyAlignment="1">
      <alignment vertical="top" wrapText="1"/>
    </xf>
    <xf numFmtId="0" fontId="19" fillId="0" borderId="2" xfId="0" applyFont="1" applyBorder="1" applyAlignment="1"/>
    <xf numFmtId="0" fontId="21" fillId="0" borderId="2" xfId="0" applyFont="1" applyBorder="1" applyAlignment="1">
      <alignment horizontal="left" vertical="top" wrapText="1"/>
    </xf>
    <xf numFmtId="0" fontId="19" fillId="0" borderId="2" xfId="0" applyFont="1" applyBorder="1" applyAlignment="1">
      <alignment horizontal="left" vertical="top"/>
    </xf>
    <xf numFmtId="0" fontId="19" fillId="0" borderId="2" xfId="0" applyFont="1" applyBorder="1" applyAlignment="1">
      <alignment horizontal="left" vertical="top" wrapText="1"/>
    </xf>
    <xf numFmtId="0" fontId="18" fillId="16" borderId="2" xfId="0" applyFont="1" applyFill="1" applyBorder="1" applyAlignment="1">
      <alignment horizontal="left" vertical="top" wrapText="1"/>
    </xf>
    <xf numFmtId="0" fontId="19" fillId="16" borderId="2" xfId="0" applyFont="1" applyFill="1" applyBorder="1" applyAlignment="1">
      <alignment vertical="top" wrapText="1"/>
    </xf>
    <xf numFmtId="0" fontId="19" fillId="16" borderId="2" xfId="0" applyFont="1" applyFill="1" applyBorder="1" applyAlignment="1">
      <alignment horizontal="center" vertical="center"/>
    </xf>
    <xf numFmtId="0" fontId="18" fillId="0" borderId="2" xfId="0" applyFont="1" applyBorder="1" applyAlignment="1">
      <alignment vertical="top"/>
    </xf>
    <xf numFmtId="0" fontId="18" fillId="5" borderId="2" xfId="0" applyFont="1" applyFill="1" applyBorder="1" applyAlignment="1">
      <alignment horizontal="left" vertical="top"/>
    </xf>
    <xf numFmtId="0" fontId="19" fillId="5" borderId="2" xfId="0" applyFont="1" applyFill="1" applyBorder="1" applyAlignment="1">
      <alignment vertical="top" wrapText="1"/>
    </xf>
    <xf numFmtId="0" fontId="19" fillId="5" borderId="2" xfId="0" applyFont="1" applyFill="1" applyBorder="1" applyAlignment="1">
      <alignment vertical="top"/>
    </xf>
    <xf numFmtId="0" fontId="19" fillId="5" borderId="2" xfId="0" applyFont="1" applyFill="1" applyBorder="1" applyAlignment="1">
      <alignment horizontal="center"/>
    </xf>
    <xf numFmtId="0" fontId="19" fillId="0" borderId="2" xfId="0" applyFont="1" applyBorder="1" applyAlignment="1">
      <alignment horizontal="left" vertical="center" wrapText="1"/>
    </xf>
    <xf numFmtId="0" fontId="19" fillId="0" borderId="1" xfId="0" applyFont="1" applyBorder="1" applyAlignment="1">
      <alignment horizontal="right" vertical="top"/>
    </xf>
    <xf numFmtId="0" fontId="19" fillId="0" borderId="1" xfId="0" applyFont="1" applyBorder="1" applyAlignment="1">
      <alignment horizontal="left" vertical="top" wrapText="1"/>
    </xf>
    <xf numFmtId="0" fontId="21" fillId="0" borderId="1" xfId="0" applyFont="1" applyBorder="1" applyAlignment="1">
      <alignment horizontal="left" vertical="center"/>
    </xf>
    <xf numFmtId="0" fontId="21" fillId="0" borderId="8" xfId="0" applyFont="1" applyBorder="1" applyAlignment="1">
      <alignment horizontal="left" vertical="top" wrapText="1"/>
    </xf>
    <xf numFmtId="0" fontId="21" fillId="0" borderId="8" xfId="0" applyFont="1" applyBorder="1" applyAlignment="1">
      <alignment horizontal="left" vertical="top"/>
    </xf>
    <xf numFmtId="0" fontId="21" fillId="0" borderId="5" xfId="0" applyFont="1" applyBorder="1" applyAlignment="1">
      <alignment horizontal="left" vertical="center"/>
    </xf>
    <xf numFmtId="0" fontId="19" fillId="0" borderId="22" xfId="0" applyFont="1" applyBorder="1" applyAlignment="1">
      <alignment horizontal="left" vertical="center"/>
    </xf>
    <xf numFmtId="0" fontId="19" fillId="0" borderId="4" xfId="0" applyFont="1" applyBorder="1" applyAlignment="1">
      <alignment horizontal="left" vertical="center"/>
    </xf>
    <xf numFmtId="0" fontId="19" fillId="0" borderId="22" xfId="0" applyFont="1" applyBorder="1" applyAlignment="1">
      <alignment vertical="center"/>
    </xf>
    <xf numFmtId="0" fontId="19" fillId="0" borderId="7" xfId="0" applyFont="1" applyBorder="1" applyAlignment="1">
      <alignment vertical="center"/>
    </xf>
    <xf numFmtId="0" fontId="19" fillId="0" borderId="5" xfId="0" applyFont="1" applyBorder="1" applyAlignment="1">
      <alignment horizontal="right" vertical="top"/>
    </xf>
    <xf numFmtId="0" fontId="19" fillId="0" borderId="5" xfId="0" applyFont="1" applyBorder="1" applyAlignment="1">
      <alignment horizontal="left" vertical="top" wrapText="1"/>
    </xf>
    <xf numFmtId="0" fontId="19" fillId="0" borderId="10" xfId="0" applyFont="1" applyBorder="1" applyAlignment="1">
      <alignment vertical="top" wrapText="1"/>
    </xf>
    <xf numFmtId="0" fontId="19" fillId="0" borderId="2" xfId="0" applyFont="1" applyBorder="1" applyAlignment="1">
      <alignment wrapText="1"/>
    </xf>
    <xf numFmtId="0" fontId="19" fillId="0" borderId="0" xfId="0" applyFont="1" applyAlignment="1">
      <alignment vertical="top" wrapText="1"/>
    </xf>
    <xf numFmtId="0" fontId="20" fillId="0" borderId="7" xfId="0" applyFont="1" applyBorder="1" applyAlignment="1">
      <alignment horizontal="center" vertical="top"/>
    </xf>
    <xf numFmtId="0" fontId="19" fillId="0" borderId="0" xfId="0" applyFont="1" applyAlignment="1">
      <alignment horizontal="left" vertical="center" wrapText="1"/>
    </xf>
    <xf numFmtId="0" fontId="19" fillId="0" borderId="1" xfId="0" applyFont="1" applyBorder="1" applyAlignment="1">
      <alignment vertical="top"/>
    </xf>
    <xf numFmtId="0" fontId="21" fillId="0" borderId="4" xfId="0" applyFont="1" applyBorder="1" applyAlignment="1">
      <alignment horizontal="left" vertical="center"/>
    </xf>
    <xf numFmtId="0" fontId="19" fillId="0" borderId="8" xfId="0" applyFont="1" applyBorder="1" applyAlignment="1">
      <alignment horizontal="right" vertical="top"/>
    </xf>
    <xf numFmtId="0" fontId="21" fillId="0" borderId="22" xfId="0" applyFont="1" applyBorder="1" applyAlignment="1">
      <alignment horizontal="left" vertical="center"/>
    </xf>
    <xf numFmtId="0" fontId="21" fillId="0" borderId="22" xfId="0" applyFont="1" applyBorder="1" applyAlignment="1"/>
    <xf numFmtId="0" fontId="22" fillId="0" borderId="4" xfId="0" applyFont="1" applyBorder="1" applyAlignment="1">
      <alignment horizontal="left" vertical="top" wrapText="1"/>
    </xf>
    <xf numFmtId="0" fontId="19" fillId="0" borderId="8" xfId="0" applyFont="1" applyBorder="1" applyAlignment="1">
      <alignment vertical="top"/>
    </xf>
    <xf numFmtId="0" fontId="19" fillId="0" borderId="22" xfId="0" applyFont="1" applyBorder="1" applyAlignment="1">
      <alignment horizontal="left" vertical="center" wrapText="1"/>
    </xf>
    <xf numFmtId="0" fontId="19" fillId="0" borderId="5" xfId="0" applyFont="1" applyBorder="1" applyAlignment="1">
      <alignment vertical="top"/>
    </xf>
    <xf numFmtId="0" fontId="21" fillId="0" borderId="7" xfId="0" applyFont="1" applyBorder="1" applyAlignment="1">
      <alignment horizontal="left" vertical="center"/>
    </xf>
    <xf numFmtId="0" fontId="19" fillId="0" borderId="5" xfId="0" applyFont="1" applyBorder="1" applyAlignment="1">
      <alignment horizontal="left" vertical="top"/>
    </xf>
    <xf numFmtId="0" fontId="19" fillId="17" borderId="19" xfId="0" applyFont="1" applyFill="1" applyBorder="1" applyAlignment="1">
      <alignment horizontal="left" vertical="top"/>
    </xf>
    <xf numFmtId="0" fontId="19" fillId="10" borderId="2" xfId="0" applyFont="1" applyFill="1" applyBorder="1" applyAlignment="1">
      <alignment vertical="top"/>
    </xf>
    <xf numFmtId="0" fontId="18" fillId="0" borderId="10" xfId="0" applyFont="1" applyBorder="1" applyAlignment="1">
      <alignment horizontal="right" vertical="top"/>
    </xf>
    <xf numFmtId="0" fontId="19" fillId="0" borderId="2" xfId="0" applyFont="1" applyBorder="1" applyAlignment="1">
      <alignment horizontal="center"/>
    </xf>
    <xf numFmtId="0" fontId="19" fillId="16" borderId="2" xfId="0" applyFont="1" applyFill="1" applyBorder="1" applyAlignment="1">
      <alignment horizontal="left" vertical="top" wrapText="1"/>
    </xf>
    <xf numFmtId="0" fontId="19" fillId="16" borderId="2" xfId="0" applyFont="1" applyFill="1" applyBorder="1" applyAlignment="1"/>
    <xf numFmtId="0" fontId="19" fillId="16" borderId="2" xfId="0" applyFont="1" applyFill="1" applyBorder="1" applyAlignment="1">
      <alignment horizontal="center"/>
    </xf>
    <xf numFmtId="0" fontId="18" fillId="5" borderId="2" xfId="0" applyFont="1" applyFill="1" applyBorder="1" applyAlignment="1">
      <alignment vertical="top"/>
    </xf>
    <xf numFmtId="0" fontId="19" fillId="7" borderId="2" xfId="0" applyFont="1" applyFill="1" applyBorder="1" applyAlignment="1">
      <alignment horizontal="left" vertical="top" wrapText="1"/>
    </xf>
    <xf numFmtId="0" fontId="19" fillId="0" borderId="2" xfId="0" applyFont="1" applyBorder="1" applyAlignment="1">
      <alignment horizontal="center" wrapText="1"/>
    </xf>
    <xf numFmtId="0" fontId="19" fillId="0" borderId="2" xfId="0" applyFont="1" applyBorder="1" applyAlignment="1">
      <alignment horizontal="left" wrapText="1"/>
    </xf>
    <xf numFmtId="0" fontId="19" fillId="7" borderId="35" xfId="0" applyFont="1" applyFill="1" applyBorder="1" applyAlignment="1">
      <alignment horizontal="left" vertical="top" wrapText="1"/>
    </xf>
    <xf numFmtId="0" fontId="19" fillId="0" borderId="2" xfId="0" applyFont="1" applyBorder="1" applyAlignment="1">
      <alignment vertical="center"/>
    </xf>
    <xf numFmtId="9" fontId="19" fillId="0" borderId="2" xfId="0" applyNumberFormat="1" applyFont="1" applyBorder="1" applyAlignment="1">
      <alignment vertical="center"/>
    </xf>
    <xf numFmtId="0" fontId="18" fillId="0" borderId="2" xfId="0" applyFont="1" applyBorder="1" applyAlignment="1">
      <alignment horizontal="left" vertical="top"/>
    </xf>
    <xf numFmtId="0" fontId="19" fillId="5" borderId="2" xfId="0" applyFont="1" applyFill="1" applyBorder="1" applyAlignment="1">
      <alignment vertical="center"/>
    </xf>
    <xf numFmtId="9" fontId="19" fillId="5" borderId="2" xfId="0" applyNumberFormat="1" applyFont="1" applyFill="1" applyBorder="1" applyAlignment="1">
      <alignment vertical="center"/>
    </xf>
    <xf numFmtId="0" fontId="19" fillId="7" borderId="15" xfId="0" applyFont="1" applyFill="1" applyBorder="1" applyAlignment="1">
      <alignment vertical="top"/>
    </xf>
    <xf numFmtId="0" fontId="21" fillId="7" borderId="18" xfId="0" applyFont="1" applyFill="1" applyBorder="1" applyAlignment="1">
      <alignment vertical="top"/>
    </xf>
    <xf numFmtId="0" fontId="21" fillId="7" borderId="35" xfId="0" applyFont="1" applyFill="1" applyBorder="1" applyAlignment="1">
      <alignment vertical="top"/>
    </xf>
    <xf numFmtId="0" fontId="21" fillId="7" borderId="36" xfId="0" applyFont="1" applyFill="1" applyBorder="1" applyAlignment="1">
      <alignment vertical="top"/>
    </xf>
    <xf numFmtId="0" fontId="22" fillId="0" borderId="5" xfId="0" applyFont="1" applyBorder="1" applyAlignment="1">
      <alignment horizontal="left" vertical="top" wrapText="1"/>
    </xf>
    <xf numFmtId="0" fontId="19" fillId="7" borderId="2" xfId="0" applyFont="1" applyFill="1" applyBorder="1" applyAlignment="1">
      <alignment vertical="top" wrapText="1"/>
    </xf>
    <xf numFmtId="0" fontId="19" fillId="7" borderId="2" xfId="0" applyFont="1" applyFill="1" applyBorder="1" applyAlignment="1"/>
    <xf numFmtId="0" fontId="19" fillId="0" borderId="2" xfId="0" applyFont="1" applyBorder="1" applyAlignment="1">
      <alignment horizontal="center" vertical="center"/>
    </xf>
    <xf numFmtId="0" fontId="19" fillId="0" borderId="1" xfId="0" applyFont="1" applyBorder="1" applyAlignment="1"/>
    <xf numFmtId="0" fontId="18" fillId="5" borderId="15" xfId="0" applyFont="1" applyFill="1" applyBorder="1" applyAlignment="1"/>
    <xf numFmtId="0" fontId="19" fillId="5" borderId="2" xfId="0" applyFont="1" applyFill="1" applyBorder="1" applyAlignment="1">
      <alignment horizontal="center" vertical="center"/>
    </xf>
    <xf numFmtId="0" fontId="19" fillId="0" borderId="1" xfId="0" applyFont="1" applyBorder="1" applyAlignment="1">
      <alignment horizontal="right"/>
    </xf>
    <xf numFmtId="0" fontId="21" fillId="7" borderId="18" xfId="0" applyFont="1" applyFill="1" applyBorder="1" applyAlignment="1">
      <alignment horizontal="left" vertical="top" wrapText="1"/>
    </xf>
    <xf numFmtId="0" fontId="19" fillId="0" borderId="8" xfId="0" applyFont="1" applyBorder="1" applyAlignment="1"/>
    <xf numFmtId="0" fontId="21" fillId="7" borderId="35" xfId="0" applyFont="1" applyFill="1" applyBorder="1" applyAlignment="1">
      <alignment horizontal="left" vertical="top" wrapText="1"/>
    </xf>
    <xf numFmtId="0" fontId="19" fillId="7" borderId="18" xfId="0" applyFont="1" applyFill="1" applyBorder="1" applyAlignment="1">
      <alignment horizontal="left" vertical="top"/>
    </xf>
    <xf numFmtId="0" fontId="19" fillId="7" borderId="35" xfId="0" applyFont="1" applyFill="1" applyBorder="1" applyAlignment="1">
      <alignment horizontal="left" vertical="top"/>
    </xf>
    <xf numFmtId="0" fontId="19" fillId="0" borderId="5" xfId="0" applyFont="1" applyBorder="1" applyAlignment="1"/>
    <xf numFmtId="0" fontId="19" fillId="7" borderId="36" xfId="0" applyFont="1" applyFill="1" applyBorder="1" applyAlignment="1">
      <alignment horizontal="left" vertical="top"/>
    </xf>
    <xf numFmtId="0" fontId="19" fillId="16" borderId="19" xfId="0" applyFont="1" applyFill="1" applyBorder="1" applyAlignment="1">
      <alignment horizontal="left" vertical="top" wrapText="1"/>
    </xf>
    <xf numFmtId="0" fontId="18" fillId="5" borderId="2" xfId="0" applyFont="1" applyFill="1" applyBorder="1" applyAlignment="1">
      <alignment horizontal="left"/>
    </xf>
    <xf numFmtId="0" fontId="19" fillId="0" borderId="12" xfId="0" applyFont="1" applyBorder="1" applyAlignment="1">
      <alignment vertical="top" wrapText="1"/>
    </xf>
    <xf numFmtId="0" fontId="21" fillId="0" borderId="1" xfId="0" applyFont="1" applyBorder="1" applyAlignment="1">
      <alignment vertical="top" wrapText="1"/>
    </xf>
    <xf numFmtId="0" fontId="21" fillId="0" borderId="4" xfId="0" applyFont="1" applyBorder="1" applyAlignment="1">
      <alignment vertical="top" wrapText="1"/>
    </xf>
    <xf numFmtId="0" fontId="21" fillId="0" borderId="22" xfId="0" applyFont="1" applyBorder="1" applyAlignment="1">
      <alignment vertical="top" wrapText="1"/>
    </xf>
    <xf numFmtId="0" fontId="21" fillId="0" borderId="22" xfId="0" applyFont="1" applyBorder="1" applyAlignment="1">
      <alignment vertical="top"/>
    </xf>
    <xf numFmtId="0" fontId="21" fillId="0" borderId="7" xfId="0" applyFont="1" applyBorder="1" applyAlignment="1">
      <alignment vertical="top" wrapText="1"/>
    </xf>
    <xf numFmtId="0" fontId="19" fillId="0" borderId="5" xfId="0" applyFont="1" applyBorder="1" applyAlignment="1">
      <alignment vertical="top" wrapText="1"/>
    </xf>
    <xf numFmtId="0" fontId="19" fillId="0" borderId="12" xfId="0" applyFont="1" applyBorder="1" applyAlignment="1">
      <alignment horizontal="center" vertical="top"/>
    </xf>
    <xf numFmtId="0" fontId="19" fillId="7" borderId="21" xfId="0" applyFont="1" applyFill="1" applyBorder="1" applyAlignment="1">
      <alignment horizontal="center" vertical="top" wrapText="1"/>
    </xf>
    <xf numFmtId="0" fontId="19" fillId="7" borderId="21" xfId="0" applyFont="1" applyFill="1" applyBorder="1" applyAlignment="1">
      <alignment horizontal="left" vertical="top" wrapText="1"/>
    </xf>
    <xf numFmtId="0" fontId="19" fillId="0" borderId="2" xfId="0" applyFont="1" applyBorder="1" applyAlignment="1">
      <alignment horizontal="center" vertical="top"/>
    </xf>
    <xf numFmtId="0" fontId="19" fillId="7" borderId="2" xfId="0" applyFont="1" applyFill="1" applyBorder="1" applyAlignment="1">
      <alignment wrapText="1"/>
    </xf>
    <xf numFmtId="0" fontId="19" fillId="7" borderId="2" xfId="0" applyFont="1" applyFill="1" applyBorder="1" applyAlignment="1">
      <alignment vertical="top"/>
    </xf>
    <xf numFmtId="0" fontId="19" fillId="7" borderId="2" xfId="0" applyFont="1" applyFill="1" applyBorder="1" applyAlignment="1">
      <alignment horizontal="center" vertical="top"/>
    </xf>
    <xf numFmtId="0" fontId="2" fillId="7" borderId="16" xfId="0" applyFont="1" applyFill="1" applyBorder="1" applyAlignment="1"/>
    <xf numFmtId="0" fontId="19" fillId="7" borderId="2" xfId="0" applyFont="1" applyFill="1" applyBorder="1" applyAlignment="1">
      <alignment horizontal="center"/>
    </xf>
    <xf numFmtId="0" fontId="18" fillId="11" borderId="2" xfId="0" applyFont="1" applyFill="1" applyBorder="1" applyAlignment="1">
      <alignment wrapText="1"/>
    </xf>
    <xf numFmtId="0" fontId="18" fillId="5" borderId="2" xfId="0" applyFont="1" applyFill="1" applyBorder="1" applyAlignment="1">
      <alignment horizontal="center"/>
    </xf>
    <xf numFmtId="0" fontId="2" fillId="7" borderId="16" xfId="0" applyFont="1" applyFill="1" applyBorder="1" applyAlignment="1"/>
    <xf numFmtId="0" fontId="21" fillId="7" borderId="2" xfId="0" applyFont="1" applyFill="1" applyBorder="1" applyAlignment="1">
      <alignment wrapText="1"/>
    </xf>
    <xf numFmtId="0" fontId="19" fillId="7" borderId="2" xfId="0" applyFont="1" applyFill="1" applyBorder="1" applyAlignment="1">
      <alignment horizontal="center"/>
    </xf>
    <xf numFmtId="0" fontId="18" fillId="0" borderId="2" xfId="0" applyFont="1" applyBorder="1" applyAlignment="1">
      <alignment horizontal="left"/>
    </xf>
    <xf numFmtId="0" fontId="18" fillId="19" borderId="2" xfId="0" applyFont="1" applyFill="1" applyBorder="1" applyAlignment="1">
      <alignment horizontal="left" wrapText="1"/>
    </xf>
    <xf numFmtId="0" fontId="19" fillId="0" borderId="2" xfId="0" applyFont="1" applyBorder="1" applyAlignment="1">
      <alignment horizontal="right"/>
    </xf>
    <xf numFmtId="0" fontId="18" fillId="7" borderId="2" xfId="0" applyFont="1" applyFill="1" applyBorder="1" applyAlignment="1">
      <alignment horizontal="left" wrapText="1"/>
    </xf>
    <xf numFmtId="0" fontId="19" fillId="0" borderId="2" xfId="0" applyFont="1" applyBorder="1" applyAlignment="1">
      <alignment horizontal="center" vertical="center"/>
    </xf>
    <xf numFmtId="0" fontId="18" fillId="0" borderId="2" xfId="0" applyFont="1" applyBorder="1" applyAlignment="1">
      <alignment horizontal="right" vertical="top"/>
    </xf>
    <xf numFmtId="0" fontId="19" fillId="7" borderId="2" xfId="0" applyFont="1" applyFill="1" applyBorder="1" applyAlignment="1">
      <alignment horizontal="left" wrapText="1"/>
    </xf>
    <xf numFmtId="0" fontId="18" fillId="0" borderId="2" xfId="0" applyFont="1" applyBorder="1" applyAlignment="1">
      <alignment horizontal="right"/>
    </xf>
    <xf numFmtId="0" fontId="19" fillId="7" borderId="2" xfId="0" applyFont="1" applyFill="1" applyBorder="1" applyAlignment="1">
      <alignment horizontal="left"/>
    </xf>
    <xf numFmtId="0" fontId="19" fillId="7" borderId="2" xfId="0" applyFont="1" applyFill="1" applyBorder="1" applyAlignment="1">
      <alignment horizontal="center" vertical="center"/>
    </xf>
    <xf numFmtId="166" fontId="19" fillId="7" borderId="2" xfId="0" applyNumberFormat="1" applyFont="1" applyFill="1" applyBorder="1" applyAlignment="1">
      <alignment horizontal="left" vertical="top" wrapText="1"/>
    </xf>
    <xf numFmtId="0" fontId="3" fillId="7" borderId="2" xfId="0" applyFont="1" applyFill="1" applyBorder="1" applyAlignment="1"/>
    <xf numFmtId="37" fontId="19" fillId="7" borderId="2" xfId="0" applyNumberFormat="1" applyFont="1" applyFill="1" applyBorder="1" applyAlignment="1">
      <alignment horizontal="left" vertical="top" wrapText="1"/>
    </xf>
    <xf numFmtId="166" fontId="18" fillId="7" borderId="15" xfId="0" applyNumberFormat="1" applyFont="1" applyFill="1" applyBorder="1" applyAlignment="1">
      <alignment horizontal="left" vertical="top" wrapText="1"/>
    </xf>
    <xf numFmtId="166" fontId="19" fillId="7" borderId="18" xfId="0" applyNumberFormat="1" applyFont="1" applyFill="1" applyBorder="1" applyAlignment="1">
      <alignment horizontal="left" vertical="top" wrapText="1"/>
    </xf>
    <xf numFmtId="0" fontId="19" fillId="0" borderId="8" xfId="0" applyFont="1" applyBorder="1" applyAlignment="1">
      <alignment horizontal="right"/>
    </xf>
    <xf numFmtId="166" fontId="19" fillId="7" borderId="35" xfId="0" applyNumberFormat="1" applyFont="1" applyFill="1" applyBorder="1" applyAlignment="1">
      <alignment horizontal="left" vertical="top" wrapText="1"/>
    </xf>
    <xf numFmtId="37" fontId="19" fillId="7" borderId="35" xfId="0" applyNumberFormat="1" applyFont="1" applyFill="1" applyBorder="1" applyAlignment="1">
      <alignment horizontal="left" vertical="top" wrapText="1"/>
    </xf>
    <xf numFmtId="0" fontId="19" fillId="0" borderId="5" xfId="0" applyFont="1" applyBorder="1" applyAlignment="1">
      <alignment horizontal="right"/>
    </xf>
    <xf numFmtId="37" fontId="19" fillId="7" borderId="36" xfId="0" applyNumberFormat="1" applyFont="1" applyFill="1" applyBorder="1" applyAlignment="1">
      <alignment horizontal="left" vertical="top" wrapText="1"/>
    </xf>
    <xf numFmtId="166" fontId="19" fillId="7" borderId="36" xfId="0" applyNumberFormat="1" applyFont="1" applyFill="1" applyBorder="1" applyAlignment="1">
      <alignment horizontal="left" vertical="top" wrapText="1"/>
    </xf>
    <xf numFmtId="166" fontId="18" fillId="7" borderId="25" xfId="0" applyNumberFormat="1" applyFont="1" applyFill="1" applyBorder="1" applyAlignment="1">
      <alignment horizontal="left" vertical="top" wrapText="1"/>
    </xf>
    <xf numFmtId="166" fontId="19" fillId="16" borderId="19" xfId="0" applyNumberFormat="1" applyFont="1" applyFill="1" applyBorder="1" applyAlignment="1">
      <alignment horizontal="left" vertical="top" wrapText="1"/>
    </xf>
    <xf numFmtId="0" fontId="18" fillId="19" borderId="2" xfId="0" applyFont="1" applyFill="1" applyBorder="1" applyAlignment="1"/>
    <xf numFmtId="0" fontId="19" fillId="19" borderId="2" xfId="0" applyFont="1" applyFill="1" applyBorder="1" applyAlignment="1"/>
    <xf numFmtId="0" fontId="19" fillId="19" borderId="2" xfId="0" applyFont="1" applyFill="1" applyBorder="1" applyAlignment="1">
      <alignment horizontal="center"/>
    </xf>
    <xf numFmtId="0" fontId="19" fillId="0" borderId="0" xfId="0" applyFont="1" applyAlignment="1"/>
    <xf numFmtId="0" fontId="13" fillId="0" borderId="0" xfId="0" applyFont="1" applyAlignment="1"/>
    <xf numFmtId="0" fontId="2" fillId="0" borderId="0" xfId="0" applyFont="1" applyAlignment="1"/>
    <xf numFmtId="0" fontId="13" fillId="7" borderId="16" xfId="0" applyFont="1" applyFill="1" applyBorder="1" applyAlignment="1"/>
    <xf numFmtId="0" fontId="13" fillId="5" borderId="16" xfId="0" applyFont="1" applyFill="1" applyBorder="1" applyAlignment="1"/>
    <xf numFmtId="0" fontId="2" fillId="5" borderId="16" xfId="0" applyFont="1" applyFill="1" applyBorder="1" applyAlignment="1"/>
    <xf numFmtId="0" fontId="2" fillId="11" borderId="20" xfId="0" applyFont="1" applyFill="1" applyBorder="1" applyAlignment="1"/>
    <xf numFmtId="0" fontId="2" fillId="11" borderId="16" xfId="0" applyFont="1" applyFill="1" applyBorder="1" applyAlignment="1"/>
    <xf numFmtId="0" fontId="2" fillId="5" borderId="20" xfId="0" applyFont="1" applyFill="1" applyBorder="1" applyAlignment="1"/>
    <xf numFmtId="0" fontId="23" fillId="5" borderId="16" xfId="0" applyFont="1" applyFill="1" applyBorder="1" applyAlignment="1"/>
    <xf numFmtId="0" fontId="2" fillId="12" borderId="20" xfId="0" applyFont="1" applyFill="1" applyBorder="1" applyAlignment="1"/>
    <xf numFmtId="0" fontId="2" fillId="12" borderId="16" xfId="0" applyFont="1" applyFill="1" applyBorder="1" applyAlignment="1"/>
    <xf numFmtId="0" fontId="13" fillId="12" borderId="16" xfId="0" applyFont="1" applyFill="1" applyBorder="1" applyAlignment="1"/>
    <xf numFmtId="0" fontId="2" fillId="15" borderId="0" xfId="0" applyFont="1" applyFill="1" applyAlignment="1"/>
    <xf numFmtId="0" fontId="2" fillId="15" borderId="20" xfId="0" applyFont="1" applyFill="1" applyBorder="1" applyAlignment="1"/>
    <xf numFmtId="0" fontId="2" fillId="15" borderId="16" xfId="0" applyFont="1" applyFill="1" applyBorder="1" applyAlignment="1"/>
    <xf numFmtId="0" fontId="23" fillId="15" borderId="16" xfId="0" applyFont="1" applyFill="1" applyBorder="1" applyAlignment="1"/>
    <xf numFmtId="0" fontId="2" fillId="20" borderId="20" xfId="0" applyFont="1" applyFill="1" applyBorder="1" applyAlignment="1"/>
    <xf numFmtId="0" fontId="13" fillId="8" borderId="16" xfId="0" applyFont="1" applyFill="1" applyBorder="1" applyAlignment="1"/>
    <xf numFmtId="0" fontId="2" fillId="8" borderId="16" xfId="0" applyFont="1" applyFill="1" applyBorder="1" applyAlignment="1"/>
    <xf numFmtId="0" fontId="2" fillId="15" borderId="27" xfId="0" applyFont="1" applyFill="1" applyBorder="1" applyAlignment="1"/>
    <xf numFmtId="0" fontId="2" fillId="12" borderId="39" xfId="0" applyFont="1" applyFill="1" applyBorder="1" applyAlignment="1"/>
    <xf numFmtId="0" fontId="24" fillId="5" borderId="16" xfId="0" applyFont="1" applyFill="1" applyBorder="1" applyAlignment="1"/>
    <xf numFmtId="0" fontId="13" fillId="15" borderId="16" xfId="0" applyFont="1" applyFill="1" applyBorder="1" applyAlignment="1"/>
    <xf numFmtId="0" fontId="2" fillId="7" borderId="0" xfId="0" applyFont="1" applyFill="1" applyAlignment="1"/>
    <xf numFmtId="0" fontId="2" fillId="5" borderId="27" xfId="0" applyFont="1" applyFill="1" applyBorder="1" applyAlignment="1"/>
    <xf numFmtId="0" fontId="2" fillId="5" borderId="39" xfId="0" applyFont="1" applyFill="1" applyBorder="1" applyAlignment="1"/>
    <xf numFmtId="0" fontId="23" fillId="5" borderId="39" xfId="0" applyFont="1" applyFill="1" applyBorder="1" applyAlignment="1"/>
    <xf numFmtId="0" fontId="2" fillId="15" borderId="39" xfId="0" applyFont="1" applyFill="1" applyBorder="1" applyAlignment="1"/>
    <xf numFmtId="0" fontId="23" fillId="11" borderId="16" xfId="0" applyFont="1" applyFill="1" applyBorder="1" applyAlignment="1"/>
    <xf numFmtId="0" fontId="13" fillId="11" borderId="16" xfId="0" applyFont="1" applyFill="1" applyBorder="1" applyAlignment="1"/>
    <xf numFmtId="0" fontId="2" fillId="11" borderId="39" xfId="0" applyFont="1" applyFill="1" applyBorder="1" applyAlignment="1"/>
    <xf numFmtId="0" fontId="2" fillId="0" borderId="3" xfId="0" applyFont="1" applyBorder="1" applyAlignment="1"/>
    <xf numFmtId="0" fontId="2" fillId="0" borderId="9" xfId="0" applyFont="1" applyBorder="1" applyAlignment="1"/>
    <xf numFmtId="0" fontId="2" fillId="0" borderId="9" xfId="0" applyFont="1" applyBorder="1" applyAlignment="1">
      <alignment horizontal="right"/>
    </xf>
    <xf numFmtId="0" fontId="2" fillId="7" borderId="9" xfId="0" applyFont="1" applyFill="1" applyBorder="1" applyAlignment="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11" xfId="0" applyFont="1" applyBorder="1"/>
    <xf numFmtId="0" fontId="4" fillId="0" borderId="12" xfId="0" applyFont="1" applyBorder="1"/>
    <xf numFmtId="0" fontId="1" fillId="0" borderId="0" xfId="0" applyFont="1" applyAlignment="1">
      <alignment horizontal="center"/>
    </xf>
    <xf numFmtId="0" fontId="0" fillId="0" borderId="0" xfId="0" applyFont="1" applyAlignment="1"/>
    <xf numFmtId="0" fontId="4" fillId="0" borderId="22" xfId="0" applyFont="1" applyBorder="1"/>
    <xf numFmtId="0" fontId="4" fillId="0" borderId="23" xfId="0" applyFont="1" applyBorder="1"/>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9" fillId="0" borderId="1" xfId="0" applyFont="1" applyBorder="1" applyAlignment="1">
      <alignment horizontal="center" vertical="top" wrapText="1"/>
    </xf>
    <xf numFmtId="0" fontId="2" fillId="7" borderId="1" xfId="0" applyFont="1" applyFill="1" applyBorder="1" applyAlignment="1">
      <alignment horizontal="left" wrapText="1"/>
    </xf>
    <xf numFmtId="0" fontId="2" fillId="0" borderId="1" xfId="0" applyFont="1" applyBorder="1" applyAlignment="1">
      <alignment horizontal="left" vertical="top" wrapText="1"/>
    </xf>
    <xf numFmtId="0" fontId="4" fillId="0" borderId="28" xfId="0" applyFont="1" applyBorder="1"/>
    <xf numFmtId="0" fontId="13" fillId="5" borderId="10" xfId="0" applyFont="1" applyFill="1" applyBorder="1" applyAlignment="1">
      <alignment horizontal="center" vertical="top" wrapText="1"/>
    </xf>
    <xf numFmtId="0" fontId="2" fillId="7" borderId="1" xfId="0" applyFont="1" applyFill="1" applyBorder="1" applyAlignment="1">
      <alignment horizontal="left" vertical="top" wrapText="1"/>
    </xf>
    <xf numFmtId="0" fontId="11" fillId="5" borderId="10" xfId="0" applyFont="1" applyFill="1" applyBorder="1" applyAlignment="1">
      <alignment horizontal="center" vertical="top" wrapText="1"/>
    </xf>
    <xf numFmtId="0" fontId="2" fillId="9" borderId="10" xfId="0" applyFont="1" applyFill="1" applyBorder="1" applyAlignment="1">
      <alignment horizontal="left" vertical="top" wrapText="1"/>
    </xf>
    <xf numFmtId="0" fontId="2" fillId="0" borderId="10" xfId="0" applyFont="1" applyBorder="1" applyAlignment="1">
      <alignment horizontal="center" vertical="center"/>
    </xf>
    <xf numFmtId="0" fontId="2" fillId="0" borderId="1" xfId="0" applyFont="1" applyBorder="1" applyAlignment="1">
      <alignment horizontal="center" vertical="top"/>
    </xf>
    <xf numFmtId="0" fontId="2" fillId="3" borderId="1" xfId="0" applyFont="1" applyFill="1" applyBorder="1" applyAlignment="1">
      <alignment horizontal="center" vertical="top"/>
    </xf>
    <xf numFmtId="0" fontId="2" fillId="4" borderId="1" xfId="0" applyFont="1" applyFill="1" applyBorder="1" applyAlignment="1">
      <alignment horizontal="center" vertical="top"/>
    </xf>
    <xf numFmtId="9" fontId="2" fillId="0" borderId="1" xfId="0" applyNumberFormat="1" applyFont="1" applyBorder="1" applyAlignment="1">
      <alignment horizontal="center" vertical="top"/>
    </xf>
    <xf numFmtId="1" fontId="2" fillId="0" borderId="1" xfId="0" applyNumberFormat="1" applyFont="1" applyBorder="1" applyAlignment="1">
      <alignment horizontal="center" vertical="top"/>
    </xf>
    <xf numFmtId="9" fontId="2" fillId="9" borderId="1" xfId="0" applyNumberFormat="1" applyFont="1" applyFill="1" applyBorder="1" applyAlignment="1">
      <alignment horizontal="center" vertical="top"/>
    </xf>
    <xf numFmtId="0" fontId="8" fillId="7" borderId="0" xfId="0" applyFont="1" applyFill="1"/>
    <xf numFmtId="0" fontId="2" fillId="0" borderId="8" xfId="0" applyFont="1" applyBorder="1" applyAlignment="1">
      <alignment horizontal="center" vertical="top"/>
    </xf>
    <xf numFmtId="0" fontId="13" fillId="0" borderId="1" xfId="0" applyFont="1" applyBorder="1" applyAlignment="1">
      <alignment horizontal="center" vertical="top" wrapText="1"/>
    </xf>
    <xf numFmtId="0" fontId="3" fillId="5" borderId="10" xfId="0" applyFont="1" applyFill="1" applyBorder="1" applyAlignment="1">
      <alignment horizontal="center" vertical="center"/>
    </xf>
    <xf numFmtId="1" fontId="2" fillId="7" borderId="1" xfId="0" applyNumberFormat="1" applyFont="1" applyFill="1" applyBorder="1" applyAlignment="1">
      <alignment horizontal="center" vertical="top"/>
    </xf>
    <xf numFmtId="9" fontId="9" fillId="0" borderId="1" xfId="0" applyNumberFormat="1" applyFont="1" applyBorder="1" applyAlignment="1">
      <alignment horizontal="center" vertical="top"/>
    </xf>
    <xf numFmtId="9" fontId="2" fillId="7" borderId="1" xfId="0" applyNumberFormat="1" applyFont="1" applyFill="1" applyBorder="1" applyAlignment="1">
      <alignment horizontal="center" vertical="top"/>
    </xf>
    <xf numFmtId="1" fontId="2" fillId="9" borderId="1" xfId="0" applyNumberFormat="1" applyFont="1" applyFill="1" applyBorder="1" applyAlignment="1">
      <alignment horizontal="center" vertical="top"/>
    </xf>
    <xf numFmtId="1" fontId="2" fillId="7" borderId="29" xfId="0" applyNumberFormat="1" applyFont="1" applyFill="1" applyBorder="1" applyAlignment="1">
      <alignment horizontal="center" vertical="top"/>
    </xf>
    <xf numFmtId="1" fontId="9" fillId="0" borderId="8" xfId="0" applyNumberFormat="1" applyFont="1" applyBorder="1" applyAlignment="1">
      <alignment horizontal="center" vertical="top"/>
    </xf>
    <xf numFmtId="0" fontId="19" fillId="0" borderId="1" xfId="0" applyFont="1" applyBorder="1" applyAlignment="1">
      <alignment horizontal="center" vertical="top" wrapText="1"/>
    </xf>
    <xf numFmtId="0" fontId="19" fillId="0" borderId="1" xfId="0" applyFont="1" applyBorder="1" applyAlignment="1">
      <alignment horizontal="center" vertical="top"/>
    </xf>
    <xf numFmtId="0" fontId="20" fillId="0" borderId="8" xfId="0" applyFont="1" applyBorder="1" applyAlignment="1">
      <alignment horizontal="center" vertical="top"/>
    </xf>
    <xf numFmtId="0" fontId="2" fillId="0" borderId="0" xfId="0" applyFont="1" applyAlignment="1"/>
    <xf numFmtId="0" fontId="19" fillId="0" borderId="4" xfId="0" applyFont="1" applyBorder="1" applyAlignment="1">
      <alignment horizontal="center" vertical="top"/>
    </xf>
    <xf numFmtId="0" fontId="2" fillId="5" borderId="0" xfId="0" applyFont="1" applyFill="1"/>
    <xf numFmtId="0" fontId="19" fillId="0" borderId="4" xfId="0" applyFont="1" applyBorder="1" applyAlignment="1">
      <alignment horizontal="left" vertical="top"/>
    </xf>
    <xf numFmtId="0" fontId="20" fillId="0" borderId="8" xfId="0" applyFont="1" applyBorder="1" applyAlignment="1">
      <alignment horizontal="center"/>
    </xf>
    <xf numFmtId="0" fontId="19" fillId="7" borderId="26" xfId="0" applyFont="1" applyFill="1" applyBorder="1" applyAlignment="1">
      <alignment horizontal="left" vertical="top" wrapText="1"/>
    </xf>
    <xf numFmtId="0" fontId="4" fillId="0" borderId="37" xfId="0" applyFont="1" applyBorder="1"/>
    <xf numFmtId="0" fontId="4" fillId="0" borderId="38" xfId="0" applyFont="1" applyBorder="1"/>
    <xf numFmtId="0" fontId="19" fillId="7" borderId="1" xfId="0" applyFont="1" applyFill="1" applyBorder="1" applyAlignment="1">
      <alignment horizontal="left" vertical="top"/>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18" fillId="5" borderId="10" xfId="0" applyFont="1" applyFill="1" applyBorder="1" applyAlignment="1">
      <alignment horizontal="left" vertical="top"/>
    </xf>
    <xf numFmtId="0" fontId="19" fillId="7" borderId="1" xfId="0" applyFont="1" applyFill="1" applyBorder="1" applyAlignment="1">
      <alignment horizontal="center" vertical="top"/>
    </xf>
    <xf numFmtId="0" fontId="19" fillId="0" borderId="4" xfId="0" applyFont="1" applyBorder="1" applyAlignment="1">
      <alignment horizontal="left" vertical="top" wrapText="1"/>
    </xf>
    <xf numFmtId="0" fontId="19" fillId="7" borderId="26" xfId="0" applyFont="1" applyFill="1" applyBorder="1" applyAlignment="1">
      <alignment horizontal="center" vertical="top"/>
    </xf>
    <xf numFmtId="0" fontId="19" fillId="7" borderId="1" xfId="0" applyFont="1" applyFill="1" applyBorder="1" applyAlignment="1">
      <alignment horizontal="left" vertical="top" wrapText="1"/>
    </xf>
    <xf numFmtId="0" fontId="19" fillId="7" borderId="26" xfId="0" applyFont="1" applyFill="1" applyBorder="1" applyAlignment="1">
      <alignment horizontal="left" vertical="top"/>
    </xf>
    <xf numFmtId="0" fontId="18" fillId="15" borderId="30" xfId="0" applyFont="1" applyFill="1" applyBorder="1" applyAlignment="1">
      <alignment horizontal="center"/>
    </xf>
    <xf numFmtId="0" fontId="4" fillId="0" borderId="31" xfId="0" applyFont="1" applyBorder="1"/>
    <xf numFmtId="0" fontId="4" fillId="0" borderId="32" xfId="0" applyFont="1" applyBorder="1"/>
    <xf numFmtId="0" fontId="18" fillId="15" borderId="33" xfId="0" applyFont="1" applyFill="1" applyBorder="1" applyAlignment="1">
      <alignment horizontal="center" vertical="center" wrapText="1"/>
    </xf>
    <xf numFmtId="0" fontId="4" fillId="0" borderId="34" xfId="0" applyFont="1" applyBorder="1"/>
    <xf numFmtId="0" fontId="18" fillId="15" borderId="1" xfId="0" applyFont="1" applyFill="1" applyBorder="1" applyAlignment="1">
      <alignment horizontal="center" vertical="center" wrapText="1"/>
    </xf>
    <xf numFmtId="0" fontId="18" fillId="15" borderId="10" xfId="0" applyFont="1" applyFill="1" applyBorder="1" applyAlignment="1">
      <alignment horizontal="center" vertical="center"/>
    </xf>
    <xf numFmtId="0" fontId="19" fillId="0" borderId="4" xfId="0" applyFont="1" applyBorder="1" applyAlignment="1">
      <alignment horizontal="center" vertical="top" wrapText="1"/>
    </xf>
    <xf numFmtId="9" fontId="19" fillId="0" borderId="1" xfId="0" applyNumberFormat="1" applyFont="1" applyBorder="1" applyAlignment="1">
      <alignment horizontal="left" vertical="top"/>
    </xf>
    <xf numFmtId="0" fontId="5" fillId="0" borderId="3" xfId="0" applyFont="1" applyBorder="1" applyAlignment="1">
      <alignment horizontal="center"/>
    </xf>
    <xf numFmtId="0" fontId="22" fillId="18" borderId="26" xfId="0" applyFont="1" applyFill="1" applyBorder="1" applyAlignment="1">
      <alignment horizontal="left" vertical="top" wrapText="1"/>
    </xf>
    <xf numFmtId="0" fontId="18"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171450</xdr:colOff>
      <xdr:row>8</xdr:row>
      <xdr:rowOff>619125</xdr:rowOff>
    </xdr:from>
    <xdr:ext cx="4000500" cy="971550"/>
    <xdr:sp macro="" textlink="">
      <xdr:nvSpPr>
        <xdr:cNvPr id="165" name="Shape 165"/>
        <xdr:cNvSpPr txBox="1"/>
      </xdr:nvSpPr>
      <xdr:spPr>
        <a:xfrm>
          <a:off x="3347623" y="3296082"/>
          <a:ext cx="3996755" cy="967836"/>
        </a:xfrm>
        <a:prstGeom prst="rect">
          <a:avLst/>
        </a:prstGeom>
        <a:solidFill>
          <a:srgbClr val="D0CECE"/>
        </a:solidFill>
        <a:ln w="9525" cap="flat" cmpd="sng">
          <a:solidFill>
            <a:schemeClr val="lt1"/>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Jumlah  pengunjung puskesmas  yang mendapat  KIP/K</a:t>
          </a:r>
          <a:endParaRPr sz="1000">
            <a:latin typeface="Calibri"/>
            <a:ea typeface="Calibri"/>
            <a:cs typeface="Calibri"/>
            <a:sym typeface="Calibri"/>
          </a:endParaRPr>
        </a:p>
        <a:p>
          <a:pPr marL="0" lvl="0" indent="0" algn="l" rtl="0">
            <a:spcBef>
              <a:spcPts val="0"/>
            </a:spcBef>
            <a:spcAft>
              <a:spcPts val="0"/>
            </a:spcAft>
            <a:buNone/>
          </a:pPr>
          <a:r>
            <a:rPr lang="en-US" sz="1000">
              <a:latin typeface="Calibri"/>
              <a:ea typeface="Calibri"/>
              <a:cs typeface="Calibri"/>
              <a:sym typeface="Calibri"/>
            </a:rPr>
            <a:t>    Dalam kurun waktu  1 Tahun</a:t>
          </a:r>
          <a:endParaRPr sz="1000">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1000">
              <a:latin typeface="Calibri"/>
              <a:ea typeface="Calibri"/>
              <a:cs typeface="Calibri"/>
              <a:sym typeface="Calibri"/>
            </a:rPr>
            <a:t>     5%  dari jumlah seluruh pengunjung  puskesmas dalam kurun waktu 1 tahun</a:t>
          </a:r>
          <a:endParaRPr sz="10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304800</xdr:colOff>
      <xdr:row>9</xdr:row>
      <xdr:rowOff>695325</xdr:rowOff>
    </xdr:from>
    <xdr:ext cx="3648075" cy="1133475"/>
    <xdr:sp macro="" textlink="">
      <xdr:nvSpPr>
        <xdr:cNvPr id="3" name="Shape 3"/>
        <xdr:cNvSpPr txBox="1"/>
      </xdr:nvSpPr>
      <xdr:spPr>
        <a:xfrm>
          <a:off x="3526725" y="3215127"/>
          <a:ext cx="3638550" cy="112974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a:latin typeface="Calibri"/>
              <a:ea typeface="Calibri"/>
              <a:cs typeface="Calibri"/>
              <a:sym typeface="Calibri"/>
            </a:rPr>
            <a:t>Jumlah  penyuluhan kelompok di dalam  gedung puskesmas </a:t>
          </a:r>
          <a:endParaRPr sz="1400"/>
        </a:p>
        <a:p>
          <a:pPr marL="0" lvl="0" indent="0" algn="l" rtl="0">
            <a:spcBef>
              <a:spcPts val="0"/>
            </a:spcBef>
            <a:spcAft>
              <a:spcPts val="0"/>
            </a:spcAft>
            <a:buNone/>
          </a:pPr>
          <a:r>
            <a:rPr lang="en-US" sz="1000">
              <a:latin typeface="Calibri"/>
              <a:ea typeface="Calibri"/>
              <a:cs typeface="Calibri"/>
              <a:sym typeface="Calibri"/>
            </a:rPr>
            <a:t>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96 kali setahun  </a:t>
          </a:r>
          <a:endParaRPr sz="1400"/>
        </a:p>
        <a:p>
          <a:pPr marL="0" lvl="0" indent="0" algn="l" rtl="0">
            <a:lnSpc>
              <a:spcPct val="111111"/>
            </a:lnSpc>
            <a:spcBef>
              <a:spcPts val="0"/>
            </a:spcBef>
            <a:spcAft>
              <a:spcPts val="0"/>
            </a:spcAft>
            <a:buNone/>
          </a:pPr>
          <a:r>
            <a:rPr lang="en-US" sz="18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161925</xdr:colOff>
      <xdr:row>10</xdr:row>
      <xdr:rowOff>561975</xdr:rowOff>
    </xdr:from>
    <xdr:ext cx="4133850" cy="895350"/>
    <xdr:sp macro="" textlink="">
      <xdr:nvSpPr>
        <xdr:cNvPr id="4" name="Shape 4"/>
        <xdr:cNvSpPr txBox="1"/>
      </xdr:nvSpPr>
      <xdr:spPr>
        <a:xfrm>
          <a:off x="3279199" y="3333051"/>
          <a:ext cx="4133603" cy="89389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i kunjungan rumah/keluarga  diwilayah kerja puskesmas dalam kurun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50 % dari sasaran KIP/K Yang  perlu pembinaan lebih lanjut di wilayah kerja puskesmas </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900">
            <a:latin typeface="Calibri"/>
            <a:ea typeface="Calibri"/>
            <a:cs typeface="Calibri"/>
            <a:sym typeface="Calibri"/>
          </a:endParaRPr>
        </a:p>
      </xdr:txBody>
    </xdr:sp>
    <xdr:clientData fLocksWithSheet="0"/>
  </xdr:oneCellAnchor>
  <xdr:oneCellAnchor>
    <xdr:from>
      <xdr:col>4</xdr:col>
      <xdr:colOff>200025</xdr:colOff>
      <xdr:row>12</xdr:row>
      <xdr:rowOff>447675</xdr:rowOff>
    </xdr:from>
    <xdr:ext cx="3829050" cy="876300"/>
    <xdr:sp macro="" textlink="">
      <xdr:nvSpPr>
        <xdr:cNvPr id="5" name="Shape 5"/>
        <xdr:cNvSpPr txBox="1"/>
      </xdr:nvSpPr>
      <xdr:spPr>
        <a:xfrm>
          <a:off x="3434296" y="3342630"/>
          <a:ext cx="3823408" cy="87474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a:t>
          </a:r>
          <a:r>
            <a:rPr lang="en-US" sz="900">
              <a:latin typeface="Calibri"/>
              <a:ea typeface="Calibri"/>
              <a:cs typeface="Calibri"/>
              <a:sym typeface="Calibri"/>
            </a:rPr>
            <a:t>umlah kelurahan siaga aktif Purnama dan mandiri di wilayah kerja </a:t>
          </a:r>
          <a:endParaRPr sz="1400"/>
        </a:p>
        <a:p>
          <a:pPr marL="0" lvl="0" indent="0" algn="l" rtl="0">
            <a:spcBef>
              <a:spcPts val="0"/>
            </a:spcBef>
            <a:spcAft>
              <a:spcPts val="0"/>
            </a:spcAft>
            <a:buNone/>
          </a:pPr>
          <a:r>
            <a:rPr lang="en-US" sz="900">
              <a:latin typeface="Calibri"/>
              <a:ea typeface="Calibri"/>
              <a:cs typeface="Calibri"/>
              <a:sym typeface="Calibri"/>
            </a:rPr>
            <a:t>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Seluruh kelurahan siaga aktif yang ada di wilayah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1400"/>
        </a:p>
      </xdr:txBody>
    </xdr:sp>
    <xdr:clientData fLocksWithSheet="0"/>
  </xdr:oneCellAnchor>
  <xdr:oneCellAnchor>
    <xdr:from>
      <xdr:col>4</xdr:col>
      <xdr:colOff>228600</xdr:colOff>
      <xdr:row>13</xdr:row>
      <xdr:rowOff>219075</xdr:rowOff>
    </xdr:from>
    <xdr:ext cx="3838575" cy="952500"/>
    <xdr:sp macro="" textlink="">
      <xdr:nvSpPr>
        <xdr:cNvPr id="6" name="Shape 6"/>
        <xdr:cNvSpPr txBox="1"/>
      </xdr:nvSpPr>
      <xdr:spPr>
        <a:xfrm>
          <a:off x="3429402" y="3304420"/>
          <a:ext cx="3833196" cy="95116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posyandu strata purnama dan mandiri diwilayah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Seluruh posyandu  yang ada di wilayah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1400"/>
        </a:p>
      </xdr:txBody>
    </xdr:sp>
    <xdr:clientData fLocksWithSheet="0"/>
  </xdr:oneCellAnchor>
  <xdr:oneCellAnchor>
    <xdr:from>
      <xdr:col>4</xdr:col>
      <xdr:colOff>228600</xdr:colOff>
      <xdr:row>14</xdr:row>
      <xdr:rowOff>314325</xdr:rowOff>
    </xdr:from>
    <xdr:ext cx="3857625" cy="1028700"/>
    <xdr:sp macro="" textlink="">
      <xdr:nvSpPr>
        <xdr:cNvPr id="7" name="Shape 7"/>
        <xdr:cNvSpPr txBox="1"/>
      </xdr:nvSpPr>
      <xdr:spPr>
        <a:xfrm>
          <a:off x="3419015" y="3266657"/>
          <a:ext cx="3853971" cy="102668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advokasi kepada Kepala Kecamatan, kelurahan dan lintas sektor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12 kali dalam kurun waktu 1 tahun</a:t>
          </a:r>
          <a:endParaRPr sz="900">
            <a:latin typeface="Calibri"/>
            <a:ea typeface="Calibri"/>
            <a:cs typeface="Calibri"/>
            <a:sym typeface="Calibri"/>
          </a:endParaRPr>
        </a:p>
      </xdr:txBody>
    </xdr:sp>
    <xdr:clientData fLocksWithSheet="0"/>
  </xdr:oneCellAnchor>
  <xdr:oneCellAnchor>
    <xdr:from>
      <xdr:col>4</xdr:col>
      <xdr:colOff>76200</xdr:colOff>
      <xdr:row>15</xdr:row>
      <xdr:rowOff>314325</xdr:rowOff>
    </xdr:from>
    <xdr:ext cx="3933825" cy="866775"/>
    <xdr:sp macro="" textlink="">
      <xdr:nvSpPr>
        <xdr:cNvPr id="8" name="Shape 8"/>
        <xdr:cNvSpPr txBox="1"/>
      </xdr:nvSpPr>
      <xdr:spPr>
        <a:xfrm>
          <a:off x="3383850" y="3347994"/>
          <a:ext cx="3924300" cy="86401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kegiatan luar gedung dilaksanakan dengan mitra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12 kali dalam kurun waktu 1 tahun</a:t>
          </a:r>
          <a:endParaRPr sz="1400"/>
        </a:p>
      </xdr:txBody>
    </xdr:sp>
    <xdr:clientData fLocksWithSheet="0"/>
  </xdr:oneCellAnchor>
  <xdr:oneCellAnchor>
    <xdr:from>
      <xdr:col>4</xdr:col>
      <xdr:colOff>180975</xdr:colOff>
      <xdr:row>16</xdr:row>
      <xdr:rowOff>123825</xdr:rowOff>
    </xdr:from>
    <xdr:ext cx="3800475" cy="885825"/>
    <xdr:sp macro="" textlink="">
      <xdr:nvSpPr>
        <xdr:cNvPr id="9" name="Shape 9"/>
        <xdr:cNvSpPr txBox="1"/>
      </xdr:nvSpPr>
      <xdr:spPr>
        <a:xfrm>
          <a:off x="3447270" y="3341079"/>
          <a:ext cx="3797461" cy="87784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kegiatan kemitraan dengan dunia usaha diwilayah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1 kali dalam kurun waktu 1 tahun</a:t>
          </a:r>
          <a:endParaRPr sz="1400"/>
        </a:p>
      </xdr:txBody>
    </xdr:sp>
    <xdr:clientData fLocksWithSheet="0"/>
  </xdr:oneCellAnchor>
  <xdr:oneCellAnchor>
    <xdr:from>
      <xdr:col>4</xdr:col>
      <xdr:colOff>114300</xdr:colOff>
      <xdr:row>17</xdr:row>
      <xdr:rowOff>371475</xdr:rowOff>
    </xdr:from>
    <xdr:ext cx="4048125" cy="952500"/>
    <xdr:sp macro="" textlink="">
      <xdr:nvSpPr>
        <xdr:cNvPr id="10" name="Shape 10"/>
        <xdr:cNvSpPr txBox="1"/>
      </xdr:nvSpPr>
      <xdr:spPr>
        <a:xfrm>
          <a:off x="3323651" y="3306002"/>
          <a:ext cx="4044698" cy="94799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jenis media KIE yang digunakan untuk penyebarluasan</a:t>
          </a:r>
          <a:endParaRPr sz="1400"/>
        </a:p>
        <a:p>
          <a:pPr marL="0" lvl="0" indent="0" algn="l" rtl="0">
            <a:spcBef>
              <a:spcPts val="0"/>
            </a:spcBef>
            <a:spcAft>
              <a:spcPts val="0"/>
            </a:spcAft>
            <a:buNone/>
          </a:pPr>
          <a:r>
            <a:rPr lang="en-US" sz="900">
              <a:latin typeface="Calibri"/>
              <a:ea typeface="Calibri"/>
              <a:cs typeface="Calibri"/>
              <a:sym typeface="Calibri"/>
            </a:rPr>
            <a:t> informasi kesehatan</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5 jenis media(dalam gedung, luar gedung, media elektronik, medsos </a:t>
          </a:r>
          <a:endParaRPr sz="1400"/>
        </a:p>
        <a:p>
          <a:pPr marL="0" lvl="0" indent="0" algn="l" rtl="0">
            <a:spcBef>
              <a:spcPts val="0"/>
            </a:spcBef>
            <a:spcAft>
              <a:spcPts val="0"/>
            </a:spcAft>
            <a:buNone/>
          </a:pPr>
          <a:r>
            <a:rPr lang="en-US" sz="900">
              <a:latin typeface="Calibri"/>
              <a:ea typeface="Calibri"/>
              <a:cs typeface="Calibri"/>
              <a:sym typeface="Calibri"/>
            </a:rPr>
            <a:t>dan media tradisional  </a:t>
          </a:r>
          <a:endParaRPr sz="900">
            <a:latin typeface="Calibri"/>
            <a:ea typeface="Calibri"/>
            <a:cs typeface="Calibri"/>
            <a:sym typeface="Calibri"/>
          </a:endParaRPr>
        </a:p>
      </xdr:txBody>
    </xdr:sp>
    <xdr:clientData fLocksWithSheet="0"/>
  </xdr:oneCellAnchor>
  <xdr:oneCellAnchor>
    <xdr:from>
      <xdr:col>4</xdr:col>
      <xdr:colOff>180975</xdr:colOff>
      <xdr:row>18</xdr:row>
      <xdr:rowOff>371475</xdr:rowOff>
    </xdr:from>
    <xdr:ext cx="3819525" cy="800100"/>
    <xdr:sp macro="" textlink="">
      <xdr:nvSpPr>
        <xdr:cNvPr id="11" name="Shape 11"/>
        <xdr:cNvSpPr txBox="1"/>
      </xdr:nvSpPr>
      <xdr:spPr>
        <a:xfrm>
          <a:off x="3436586" y="3382834"/>
          <a:ext cx="3818828" cy="79433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tempat kerja ber PHBS di wilayah kerja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Jumlah tempat kerja/perkantoran di wilayah kerja puskesmas</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900">
            <a:latin typeface="Calibri"/>
            <a:ea typeface="Calibri"/>
            <a:cs typeface="Calibri"/>
            <a:sym typeface="Calibri"/>
          </a:endParaRPr>
        </a:p>
      </xdr:txBody>
    </xdr:sp>
    <xdr:clientData fLocksWithSheet="0"/>
  </xdr:oneCellAnchor>
  <xdr:oneCellAnchor>
    <xdr:from>
      <xdr:col>4</xdr:col>
      <xdr:colOff>123825</xdr:colOff>
      <xdr:row>19</xdr:row>
      <xdr:rowOff>390525</xdr:rowOff>
    </xdr:from>
    <xdr:ext cx="3800475" cy="952500"/>
    <xdr:sp macro="" textlink="">
      <xdr:nvSpPr>
        <xdr:cNvPr id="12" name="Shape 12"/>
        <xdr:cNvSpPr txBox="1"/>
      </xdr:nvSpPr>
      <xdr:spPr>
        <a:xfrm>
          <a:off x="3447566" y="3305846"/>
          <a:ext cx="3796869" cy="948308"/>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tempat-tempat umum ber PHBS di wilayah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Jumlah tempat-tempat umum yang dibina puskesmas di wilayah kerja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900">
            <a:latin typeface="Calibri"/>
            <a:ea typeface="Calibri"/>
            <a:cs typeface="Calibri"/>
            <a:sym typeface="Calibri"/>
          </a:endParaRPr>
        </a:p>
      </xdr:txBody>
    </xdr:sp>
    <xdr:clientData fLocksWithSheet="0"/>
  </xdr:oneCellAnchor>
  <xdr:oneCellAnchor>
    <xdr:from>
      <xdr:col>4</xdr:col>
      <xdr:colOff>152400</xdr:colOff>
      <xdr:row>20</xdr:row>
      <xdr:rowOff>619125</xdr:rowOff>
    </xdr:from>
    <xdr:ext cx="3886200" cy="904875"/>
    <xdr:sp macro="" textlink="">
      <xdr:nvSpPr>
        <xdr:cNvPr id="13" name="Shape 13"/>
        <xdr:cNvSpPr txBox="1"/>
      </xdr:nvSpPr>
      <xdr:spPr>
        <a:xfrm>
          <a:off x="3403005" y="3332305"/>
          <a:ext cx="3885991" cy="89539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 Jumlah sekolah ber PHBS di wilayah kerja puskesmas dalam</a:t>
          </a:r>
          <a:endParaRPr sz="1400"/>
        </a:p>
        <a:p>
          <a:pPr marL="0" lvl="0" indent="0" algn="l" rtl="0">
            <a:spcBef>
              <a:spcPts val="0"/>
            </a:spcBef>
            <a:spcAft>
              <a:spcPts val="0"/>
            </a:spcAft>
            <a:buNone/>
          </a:pPr>
          <a:r>
            <a:rPr lang="en-US" sz="900">
              <a:latin typeface="Calibri"/>
              <a:ea typeface="Calibri"/>
              <a:cs typeface="Calibri"/>
              <a:sym typeface="Calibri"/>
            </a:rPr>
            <a:t>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Jumlah sekolah di wilayah kerja puskesmas dalam kurun waktu 1 tahun</a:t>
          </a:r>
          <a:endParaRPr sz="900">
            <a:latin typeface="Calibri"/>
            <a:ea typeface="Calibri"/>
            <a:cs typeface="Calibri"/>
            <a:sym typeface="Calibri"/>
          </a:endParaRPr>
        </a:p>
      </xdr:txBody>
    </xdr:sp>
    <xdr:clientData fLocksWithSheet="0"/>
  </xdr:oneCellAnchor>
  <xdr:oneCellAnchor>
    <xdr:from>
      <xdr:col>4</xdr:col>
      <xdr:colOff>114300</xdr:colOff>
      <xdr:row>21</xdr:row>
      <xdr:rowOff>428625</xdr:rowOff>
    </xdr:from>
    <xdr:ext cx="4086225" cy="809625"/>
    <xdr:sp macro="" textlink="">
      <xdr:nvSpPr>
        <xdr:cNvPr id="14" name="Shape 14"/>
        <xdr:cNvSpPr txBox="1"/>
      </xdr:nvSpPr>
      <xdr:spPr>
        <a:xfrm>
          <a:off x="3307459" y="3378564"/>
          <a:ext cx="4077083" cy="80287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penyuluhan kelompok dimasyarakat Rw atau posyandu </a:t>
          </a:r>
          <a:endParaRPr sz="1400"/>
        </a:p>
        <a:p>
          <a:pPr marL="0" lvl="0" indent="0" algn="l" rtl="0">
            <a:spcBef>
              <a:spcPts val="0"/>
            </a:spcBef>
            <a:spcAft>
              <a:spcPts val="0"/>
            </a:spcAft>
            <a:buNone/>
          </a:pPr>
          <a:r>
            <a:rPr lang="en-US" sz="900">
              <a:latin typeface="Calibri"/>
              <a:ea typeface="Calibri"/>
              <a:cs typeface="Calibri"/>
              <a:sym typeface="Calibri"/>
            </a:rPr>
            <a:t>di wilayah kerja puskesmas dalam kurun waktu satu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Jumlah RW/ Posyandu yang ada di wilayah kerja puskesmas  </a:t>
          </a:r>
          <a:endParaRPr sz="1400"/>
        </a:p>
        <a:p>
          <a:pPr marL="0" lvl="0" indent="0" algn="l" rtl="0">
            <a:spcBef>
              <a:spcPts val="0"/>
            </a:spcBef>
            <a:spcAft>
              <a:spcPts val="0"/>
            </a:spcAft>
            <a:buNone/>
          </a:pPr>
          <a:r>
            <a:rPr lang="en-US" sz="900">
              <a:latin typeface="Calibri"/>
              <a:ea typeface="Calibri"/>
              <a:cs typeface="Calibri"/>
              <a:sym typeface="Calibri"/>
            </a:rPr>
            <a:t>dalam kurun waktu 1 tahun</a:t>
          </a:r>
          <a:endParaRPr sz="900">
            <a:latin typeface="Calibri"/>
            <a:ea typeface="Calibri"/>
            <a:cs typeface="Calibri"/>
            <a:sym typeface="Calibri"/>
          </a:endParaRPr>
        </a:p>
      </xdr:txBody>
    </xdr:sp>
    <xdr:clientData fLocksWithSheet="0"/>
  </xdr:oneCellAnchor>
  <xdr:oneCellAnchor>
    <xdr:from>
      <xdr:col>4</xdr:col>
      <xdr:colOff>123825</xdr:colOff>
      <xdr:row>22</xdr:row>
      <xdr:rowOff>171450</xdr:rowOff>
    </xdr:from>
    <xdr:ext cx="3800475" cy="771525"/>
    <xdr:sp macro="" textlink="">
      <xdr:nvSpPr>
        <xdr:cNvPr id="15" name="Shape 15"/>
        <xdr:cNvSpPr txBox="1"/>
      </xdr:nvSpPr>
      <xdr:spPr>
        <a:xfrm>
          <a:off x="3447349" y="3398974"/>
          <a:ext cx="3797303" cy="76205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pembinaan UKS di Tingkat SD/sederajat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lnSpc>
              <a:spcPct val="88888"/>
            </a:lnSpc>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lnSpc>
              <a:spcPct val="100000"/>
            </a:lnSpc>
            <a:spcBef>
              <a:spcPts val="0"/>
            </a:spcBef>
            <a:spcAft>
              <a:spcPts val="0"/>
            </a:spcAft>
            <a:buNone/>
          </a:pPr>
          <a:r>
            <a:rPr lang="en-US" sz="900">
              <a:latin typeface="Calibri"/>
              <a:ea typeface="Calibri"/>
              <a:cs typeface="Calibri"/>
              <a:sym typeface="Calibri"/>
            </a:rPr>
            <a:t>   Jumlah seluruh SD.sederajat di wilayah kerja puskesmas dalam kurun waktu 1 tahun</a:t>
          </a:r>
          <a:endParaRPr sz="900">
            <a:latin typeface="Calibri"/>
            <a:ea typeface="Calibri"/>
            <a:cs typeface="Calibri"/>
            <a:sym typeface="Calibri"/>
          </a:endParaRPr>
        </a:p>
      </xdr:txBody>
    </xdr:sp>
    <xdr:clientData fLocksWithSheet="0"/>
  </xdr:oneCellAnchor>
  <xdr:oneCellAnchor>
    <xdr:from>
      <xdr:col>4</xdr:col>
      <xdr:colOff>38100</xdr:colOff>
      <xdr:row>23</xdr:row>
      <xdr:rowOff>238125</xdr:rowOff>
    </xdr:from>
    <xdr:ext cx="4019550" cy="800100"/>
    <xdr:sp macro="" textlink="">
      <xdr:nvSpPr>
        <xdr:cNvPr id="16" name="Shape 16"/>
        <xdr:cNvSpPr txBox="1"/>
      </xdr:nvSpPr>
      <xdr:spPr>
        <a:xfrm>
          <a:off x="3336514" y="3382667"/>
          <a:ext cx="4018973" cy="79466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pembinaan UKS di Tingkat SMP/sederajat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lnSpc>
              <a:spcPct val="88888"/>
            </a:lnSpc>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lnSpc>
              <a:spcPct val="100000"/>
            </a:lnSpc>
            <a:spcBef>
              <a:spcPts val="0"/>
            </a:spcBef>
            <a:spcAft>
              <a:spcPts val="0"/>
            </a:spcAft>
            <a:buNone/>
          </a:pPr>
          <a:r>
            <a:rPr lang="en-US" sz="900">
              <a:latin typeface="Calibri"/>
              <a:ea typeface="Calibri"/>
              <a:cs typeface="Calibri"/>
              <a:sym typeface="Calibri"/>
            </a:rPr>
            <a:t>   Jumlah seluruh SMP.sederajat di wilayah kerja puskesmas dalam kurun waktu 1 tahun</a:t>
          </a:r>
          <a:endParaRPr sz="900">
            <a:latin typeface="Calibri"/>
            <a:ea typeface="Calibri"/>
            <a:cs typeface="Calibri"/>
            <a:sym typeface="Calibri"/>
          </a:endParaRPr>
        </a:p>
      </xdr:txBody>
    </xdr:sp>
    <xdr:clientData fLocksWithSheet="0"/>
  </xdr:oneCellAnchor>
  <xdr:oneCellAnchor>
    <xdr:from>
      <xdr:col>4</xdr:col>
      <xdr:colOff>57150</xdr:colOff>
      <xdr:row>24</xdr:row>
      <xdr:rowOff>219075</xdr:rowOff>
    </xdr:from>
    <xdr:ext cx="3800475" cy="876300"/>
    <xdr:sp macro="" textlink="">
      <xdr:nvSpPr>
        <xdr:cNvPr id="17" name="Shape 17"/>
        <xdr:cNvSpPr txBox="1"/>
      </xdr:nvSpPr>
      <xdr:spPr>
        <a:xfrm>
          <a:off x="3447419" y="3343777"/>
          <a:ext cx="3797162" cy="87244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pembinaan UKS di Tingkat SMA/sederajat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  X   100% </a:t>
          </a:r>
          <a:endParaRPr sz="1400"/>
        </a:p>
        <a:p>
          <a:pPr marL="0" lvl="0" indent="0" algn="l" rtl="0">
            <a:spcBef>
              <a:spcPts val="0"/>
            </a:spcBef>
            <a:spcAft>
              <a:spcPts val="0"/>
            </a:spcAft>
            <a:buNone/>
          </a:pPr>
          <a:r>
            <a:rPr lang="en-US" sz="900">
              <a:latin typeface="Calibri"/>
              <a:ea typeface="Calibri"/>
              <a:cs typeface="Calibri"/>
              <a:sym typeface="Calibri"/>
            </a:rPr>
            <a:t>   Jumlah seluruh SMA sederajat di wilayah kerja puskesmas dalam kurun waktu 1 tahun</a:t>
          </a:r>
          <a:endParaRPr sz="900">
            <a:latin typeface="Calibri"/>
            <a:ea typeface="Calibri"/>
            <a:cs typeface="Calibri"/>
            <a:sym typeface="Calibri"/>
          </a:endParaRPr>
        </a:p>
      </xdr:txBody>
    </xdr:sp>
    <xdr:clientData fLocksWithSheet="0"/>
  </xdr:oneCellAnchor>
  <xdr:oneCellAnchor>
    <xdr:from>
      <xdr:col>4</xdr:col>
      <xdr:colOff>57150</xdr:colOff>
      <xdr:row>26</xdr:row>
      <xdr:rowOff>371475</xdr:rowOff>
    </xdr:from>
    <xdr:ext cx="3829050" cy="657225"/>
    <xdr:sp macro="" textlink="">
      <xdr:nvSpPr>
        <xdr:cNvPr id="18" name="Shape 18"/>
        <xdr:cNvSpPr txBox="1"/>
      </xdr:nvSpPr>
      <xdr:spPr>
        <a:xfrm>
          <a:off x="3436238" y="3456150"/>
          <a:ext cx="3819525" cy="6477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rumah tangga dengan akses terhadap fasilitas sanitasi yang layak (jamban sehat) di suatu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rumah tangga  di suatu wilayah dalam kurun waktu 1 tahun</a:t>
          </a:r>
          <a:endParaRPr sz="1400"/>
        </a:p>
      </xdr:txBody>
    </xdr:sp>
    <xdr:clientData fLocksWithSheet="0"/>
  </xdr:oneCellAnchor>
  <xdr:oneCellAnchor>
    <xdr:from>
      <xdr:col>4</xdr:col>
      <xdr:colOff>57150</xdr:colOff>
      <xdr:row>27</xdr:row>
      <xdr:rowOff>523875</xdr:rowOff>
    </xdr:from>
    <xdr:ext cx="3981450" cy="781050"/>
    <xdr:sp macro="" textlink="">
      <xdr:nvSpPr>
        <xdr:cNvPr id="19" name="Shape 19"/>
        <xdr:cNvSpPr txBox="1"/>
      </xdr:nvSpPr>
      <xdr:spPr>
        <a:xfrm>
          <a:off x="3355275" y="3394238"/>
          <a:ext cx="3981450" cy="7715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rumah tangga dengan akses terhadap air minum yang layak di wilayah kerja puskesmas dalam kurun waktu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rumah tangga  di suatu wilayah pada periode yang sama  </a:t>
          </a:r>
          <a:endParaRPr sz="1400"/>
        </a:p>
      </xdr:txBody>
    </xdr:sp>
    <xdr:clientData fLocksWithSheet="0"/>
  </xdr:oneCellAnchor>
  <xdr:oneCellAnchor>
    <xdr:from>
      <xdr:col>4</xdr:col>
      <xdr:colOff>38100</xdr:colOff>
      <xdr:row>28</xdr:row>
      <xdr:rowOff>95250</xdr:rowOff>
    </xdr:from>
    <xdr:ext cx="4038600" cy="733425"/>
    <xdr:sp macro="" textlink="">
      <xdr:nvSpPr>
        <xdr:cNvPr id="20" name="Shape 20"/>
        <xdr:cNvSpPr txBox="1"/>
      </xdr:nvSpPr>
      <xdr:spPr>
        <a:xfrm>
          <a:off x="3331463" y="3418050"/>
          <a:ext cx="4029075" cy="7239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kelurahan yang melaksanakan STBM di wilayah purkesmas dalam kurun waktu 1 tahun                                                                                                             -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kelurahan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47625</xdr:colOff>
      <xdr:row>29</xdr:row>
      <xdr:rowOff>619125</xdr:rowOff>
    </xdr:from>
    <xdr:ext cx="4057650" cy="828675"/>
    <xdr:sp macro="" textlink="">
      <xdr:nvSpPr>
        <xdr:cNvPr id="21" name="Shape 21"/>
        <xdr:cNvSpPr txBox="1"/>
      </xdr:nvSpPr>
      <xdr:spPr>
        <a:xfrm>
          <a:off x="3321938" y="3370425"/>
          <a:ext cx="4048125" cy="8191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90000"/>
            </a:lnSpc>
            <a:spcBef>
              <a:spcPts val="0"/>
            </a:spcBef>
            <a:spcAft>
              <a:spcPts val="0"/>
            </a:spcAft>
            <a:buNone/>
          </a:pPr>
          <a:r>
            <a:rPr lang="en-US" sz="900" b="0" i="0" u="none" strike="noStrike">
              <a:solidFill>
                <a:srgbClr val="000000"/>
              </a:solidFill>
              <a:latin typeface="Calibri"/>
              <a:ea typeface="Calibri"/>
              <a:cs typeface="Calibri"/>
              <a:sym typeface="Calibri"/>
            </a:rPr>
            <a:t>Jumlah TTU </a:t>
          </a:r>
          <a:r>
            <a:rPr lang="en-US" sz="1000" b="0" i="0">
              <a:latin typeface="Calibri"/>
              <a:ea typeface="Calibri"/>
              <a:cs typeface="Calibri"/>
              <a:sym typeface="Calibri"/>
            </a:rPr>
            <a:t> yang dilaksanakan IKL </a:t>
          </a:r>
          <a:r>
            <a:rPr lang="en-US" sz="900" b="0" i="0" u="none" strike="noStrike">
              <a:solidFill>
                <a:srgbClr val="000000"/>
              </a:solidFill>
              <a:latin typeface="Calibri"/>
              <a:ea typeface="Calibri"/>
              <a:cs typeface="Calibri"/>
              <a:sym typeface="Calibri"/>
            </a:rPr>
            <a:t>di Wiiayah Puskemas   dalam kurun waktu 1 tahun</a:t>
          </a:r>
          <a:endParaRPr sz="1400"/>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----------------------------------------------------------------------------------------x 100%</a:t>
          </a:r>
          <a:endParaRPr sz="1400"/>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TTU yang ada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30</xdr:row>
      <xdr:rowOff>323850</xdr:rowOff>
    </xdr:from>
    <xdr:ext cx="3876675" cy="781050"/>
    <xdr:sp macro="" textlink="">
      <xdr:nvSpPr>
        <xdr:cNvPr id="22" name="Shape 22"/>
        <xdr:cNvSpPr txBox="1"/>
      </xdr:nvSpPr>
      <xdr:spPr>
        <a:xfrm>
          <a:off x="3412425" y="3394238"/>
          <a:ext cx="3867150" cy="7715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TPM </a:t>
          </a:r>
          <a:r>
            <a:rPr lang="en-US" sz="1000" b="0" i="0">
              <a:latin typeface="Calibri"/>
              <a:ea typeface="Calibri"/>
              <a:cs typeface="Calibri"/>
              <a:sym typeface="Calibri"/>
            </a:rPr>
            <a:t>yang dilaksanakan IKL </a:t>
          </a:r>
          <a:r>
            <a:rPr lang="en-US" sz="900" b="0" i="0" u="none" strike="noStrike">
              <a:solidFill>
                <a:srgbClr val="000000"/>
              </a:solidFill>
              <a:latin typeface="Calibri"/>
              <a:ea typeface="Calibri"/>
              <a:cs typeface="Calibri"/>
              <a:sym typeface="Calibri"/>
            </a:rPr>
            <a:t>di Wiiayah Puskemas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TTU yang ada diwilayah Puskesmas dalam kurun waktu 1 tahun</a:t>
          </a:r>
          <a:endParaRPr sz="1400"/>
        </a:p>
      </xdr:txBody>
    </xdr:sp>
    <xdr:clientData fLocksWithSheet="0"/>
  </xdr:oneCellAnchor>
  <xdr:oneCellAnchor>
    <xdr:from>
      <xdr:col>4</xdr:col>
      <xdr:colOff>0</xdr:colOff>
      <xdr:row>31</xdr:row>
      <xdr:rowOff>76200</xdr:rowOff>
    </xdr:from>
    <xdr:ext cx="3905250" cy="914400"/>
    <xdr:sp macro="" textlink="">
      <xdr:nvSpPr>
        <xdr:cNvPr id="23" name="Shape 23"/>
        <xdr:cNvSpPr txBox="1"/>
      </xdr:nvSpPr>
      <xdr:spPr>
        <a:xfrm>
          <a:off x="3393375" y="3327563"/>
          <a:ext cx="3905250" cy="9048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Sarana Air Minum yang </a:t>
          </a:r>
          <a:r>
            <a:rPr lang="en-US" sz="1000" b="0" i="0">
              <a:latin typeface="Calibri"/>
              <a:ea typeface="Calibri"/>
              <a:cs typeface="Calibri"/>
              <a:sym typeface="Calibri"/>
            </a:rPr>
            <a:t>dilaksanakan IKL  </a:t>
          </a:r>
          <a:r>
            <a:rPr lang="en-US" sz="900" b="0" i="0" u="none" strike="noStrike">
              <a:solidFill>
                <a:srgbClr val="000000"/>
              </a:solidFill>
              <a:latin typeface="Calibri"/>
              <a:ea typeface="Calibri"/>
              <a:cs typeface="Calibri"/>
              <a:sym typeface="Calibri"/>
            </a:rPr>
            <a:t>di Wiiayah Puskemas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Sarana  Air Minum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32</xdr:row>
      <xdr:rowOff>638175</xdr:rowOff>
    </xdr:from>
    <xdr:ext cx="3895725" cy="819150"/>
    <xdr:sp macro="" textlink="">
      <xdr:nvSpPr>
        <xdr:cNvPr id="24" name="Shape 24"/>
        <xdr:cNvSpPr txBox="1"/>
      </xdr:nvSpPr>
      <xdr:spPr>
        <a:xfrm>
          <a:off x="3402900" y="3375188"/>
          <a:ext cx="3886200" cy="8096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Rumah tangga yang dilaksanakan IKL di Wiiayah Puskemas  dalam kurun waktu 1 tahun</a:t>
          </a:r>
          <a:endParaRPr sz="1400"/>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1.000 Rumah tangga yang ada diwilayah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33</xdr:row>
      <xdr:rowOff>0</xdr:rowOff>
    </xdr:from>
    <xdr:ext cx="3867150" cy="942975"/>
    <xdr:sp macro="" textlink="">
      <xdr:nvSpPr>
        <xdr:cNvPr id="25" name="Shape 25"/>
        <xdr:cNvSpPr txBox="1"/>
      </xdr:nvSpPr>
      <xdr:spPr>
        <a:xfrm>
          <a:off x="3417188" y="3313275"/>
          <a:ext cx="3857625" cy="9334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pasien yang menderita penyakit dan atau gangguan kesehatan yang diakibatkan oleh faktor risiko lingkungan yang diberikan konseling baik di dalam atau luar gedung di wilayah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180 pasien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6</xdr:col>
      <xdr:colOff>66675</xdr:colOff>
      <xdr:row>36</xdr:row>
      <xdr:rowOff>371475</xdr:rowOff>
    </xdr:from>
    <xdr:ext cx="3857625" cy="695325"/>
    <xdr:sp macro="" textlink="">
      <xdr:nvSpPr>
        <xdr:cNvPr id="26" name="Shape 26"/>
        <xdr:cNvSpPr txBox="1"/>
      </xdr:nvSpPr>
      <xdr:spPr>
        <a:xfrm>
          <a:off x="3421950" y="3437100"/>
          <a:ext cx="3848100" cy="6858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yang mendapatkan pelayanan antenatal K1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ibu hamil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37</xdr:row>
      <xdr:rowOff>352425</xdr:rowOff>
    </xdr:from>
    <xdr:ext cx="3876675" cy="685800"/>
    <xdr:sp macro="" textlink="">
      <xdr:nvSpPr>
        <xdr:cNvPr id="27" name="Shape 27"/>
        <xdr:cNvSpPr txBox="1"/>
      </xdr:nvSpPr>
      <xdr:spPr>
        <a:xfrm>
          <a:off x="3412425" y="3437100"/>
          <a:ext cx="3867150" cy="6858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yang mendapatkan pelayanan antenatal K4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ibu hamil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40</xdr:row>
      <xdr:rowOff>238125</xdr:rowOff>
    </xdr:from>
    <xdr:ext cx="3895725" cy="809625"/>
    <xdr:sp macro="" textlink="">
      <xdr:nvSpPr>
        <xdr:cNvPr id="28" name="Shape 28"/>
        <xdr:cNvSpPr txBox="1"/>
      </xdr:nvSpPr>
      <xdr:spPr>
        <a:xfrm>
          <a:off x="3402900" y="3379950"/>
          <a:ext cx="3886200" cy="8001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Ibu bersalin yang ditolong oleh tenaga kesehatan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lnSpc>
              <a:spcPct val="11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sasaran ibu bersalin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41</xdr:row>
      <xdr:rowOff>0</xdr:rowOff>
    </xdr:from>
    <xdr:ext cx="3876675" cy="819150"/>
    <xdr:sp macro="" textlink="">
      <xdr:nvSpPr>
        <xdr:cNvPr id="29" name="Shape 29"/>
        <xdr:cNvSpPr txBox="1"/>
      </xdr:nvSpPr>
      <xdr:spPr>
        <a:xfrm>
          <a:off x="3412425" y="3375188"/>
          <a:ext cx="3867150" cy="8096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komplikasi kebidanan yang mendapatkan penanganan definitif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20 % jumlah sasaran  ibu hamil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43</xdr:row>
      <xdr:rowOff>0</xdr:rowOff>
    </xdr:from>
    <xdr:ext cx="3876675" cy="819150"/>
    <xdr:sp macro="" textlink="">
      <xdr:nvSpPr>
        <xdr:cNvPr id="30" name="Shape 30"/>
        <xdr:cNvSpPr txBox="1"/>
      </xdr:nvSpPr>
      <xdr:spPr>
        <a:xfrm>
          <a:off x="3412425" y="3375188"/>
          <a:ext cx="3867150" cy="8096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ibu hamil yang  melahirkan di fasilitas kesehatan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lnSpc>
              <a:spcPct val="11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sasaran  ibu bersalin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42</xdr:row>
      <xdr:rowOff>0</xdr:rowOff>
    </xdr:from>
    <xdr:ext cx="3876675" cy="790575"/>
    <xdr:sp macro="" textlink="">
      <xdr:nvSpPr>
        <xdr:cNvPr id="31" name="Shape 31"/>
        <xdr:cNvSpPr txBox="1"/>
      </xdr:nvSpPr>
      <xdr:spPr>
        <a:xfrm>
          <a:off x="3412425" y="3389475"/>
          <a:ext cx="3867150" cy="7810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ibu nifas yang telah memperoleh 3 kali pelayanan  nifas sesuai standardi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lnSpc>
              <a:spcPct val="11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sasaran ibu bersalin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44</xdr:row>
      <xdr:rowOff>428625</xdr:rowOff>
    </xdr:from>
    <xdr:ext cx="3876675" cy="742950"/>
    <xdr:sp macro="" textlink="">
      <xdr:nvSpPr>
        <xdr:cNvPr id="32" name="Shape 32"/>
        <xdr:cNvSpPr txBox="1"/>
      </xdr:nvSpPr>
      <xdr:spPr>
        <a:xfrm>
          <a:off x="3412425" y="3413288"/>
          <a:ext cx="3867150" cy="7334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baru lahir yang telah memperoleh pelayanan sesuai standar pada 6-48 jam setelah lahir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bayi baru lahir  seluruh bayi di wilayah kerja puskesmas   dalam kurun waktu 1 tahun</a:t>
          </a:r>
          <a:r>
            <a:rPr lang="en-US" sz="900" b="0" i="0" u="none" strike="noStrike">
              <a:solidFill>
                <a:srgbClr val="FF0000"/>
              </a:solidFill>
              <a:latin typeface="Calibri"/>
              <a:ea typeface="Calibri"/>
              <a:cs typeface="Calibri"/>
              <a:sym typeface="Calibri"/>
            </a:rPr>
            <a:t>                                                                                                                      </a:t>
          </a:r>
          <a:endParaRPr sz="900" b="0" i="0" u="none" strike="noStrike">
            <a:solidFill>
              <a:srgbClr val="FF0000"/>
            </a:solidFill>
            <a:latin typeface="Calibri"/>
            <a:ea typeface="Calibri"/>
            <a:cs typeface="Calibri"/>
            <a:sym typeface="Calibri"/>
          </a:endParaRPr>
        </a:p>
      </xdr:txBody>
    </xdr:sp>
    <xdr:clientData fLocksWithSheet="0"/>
  </xdr:oneCellAnchor>
  <xdr:oneCellAnchor>
    <xdr:from>
      <xdr:col>3</xdr:col>
      <xdr:colOff>3124200</xdr:colOff>
      <xdr:row>45</xdr:row>
      <xdr:rowOff>1352550</xdr:rowOff>
    </xdr:from>
    <xdr:ext cx="3876675" cy="847725"/>
    <xdr:sp macro="" textlink="">
      <xdr:nvSpPr>
        <xdr:cNvPr id="33" name="Shape 33"/>
        <xdr:cNvSpPr txBox="1"/>
      </xdr:nvSpPr>
      <xdr:spPr>
        <a:xfrm>
          <a:off x="3412425" y="3360900"/>
          <a:ext cx="3867150" cy="838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bayi baru lahir  yang telah  memperoleh 3 kali  pelayanan  sesuai standar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lnSpc>
              <a:spcPct val="11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sasaran bayi baru lahir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47</xdr:row>
      <xdr:rowOff>0</xdr:rowOff>
    </xdr:from>
    <xdr:ext cx="3876675" cy="866775"/>
    <xdr:sp macro="" textlink="">
      <xdr:nvSpPr>
        <xdr:cNvPr id="34" name="Shape 34"/>
        <xdr:cNvSpPr txBox="1"/>
      </xdr:nvSpPr>
      <xdr:spPr>
        <a:xfrm>
          <a:off x="3412425" y="3351375"/>
          <a:ext cx="3867150" cy="8572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baru lahir dengan komplikasi yang ditangani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15 % jumlah sasaran  bayi  baru lahir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51</xdr:row>
      <xdr:rowOff>0</xdr:rowOff>
    </xdr:from>
    <xdr:ext cx="3876675" cy="1057275"/>
    <xdr:sp macro="" textlink="">
      <xdr:nvSpPr>
        <xdr:cNvPr id="35" name="Shape 35"/>
        <xdr:cNvSpPr txBox="1"/>
      </xdr:nvSpPr>
      <xdr:spPr>
        <a:xfrm>
          <a:off x="3412425" y="3256125"/>
          <a:ext cx="3867150" cy="10477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usia 0-59 bulan 29 hari yang diukur panjang badan/tinggi badan minimal 2 kali setahun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a:solidFill>
                <a:srgbClr val="000000"/>
              </a:solidFill>
              <a:latin typeface="Calibri"/>
              <a:ea typeface="Calibri"/>
              <a:cs typeface="Calibri"/>
              <a:sym typeface="Calibri"/>
            </a:rPr>
            <a:t>Jumlah sasaran balita usia 0-59 bulan 29 hari di wilayah kerja puskesmas </a:t>
          </a:r>
          <a:endParaRPr sz="900">
            <a:solidFill>
              <a:srgbClr val="000000"/>
            </a:solidFill>
          </a:endParaRPr>
        </a:p>
        <a:p>
          <a:pPr marL="0" lvl="0" indent="0" algn="l" rtl="0">
            <a:spcBef>
              <a:spcPts val="0"/>
            </a:spcBef>
            <a:spcAft>
              <a:spcPts val="0"/>
            </a:spcAft>
            <a:buNone/>
          </a:pPr>
          <a:r>
            <a:rPr lang="en-US" sz="900" b="0" i="0">
              <a:solidFill>
                <a:srgbClr val="000000"/>
              </a:solidFill>
              <a:latin typeface="Calibri"/>
              <a:ea typeface="Calibri"/>
              <a:cs typeface="Calibri"/>
              <a:sym typeface="Calibri"/>
            </a:rPr>
            <a:t>dalam kurun waktu 1 tahun</a:t>
          </a:r>
          <a:r>
            <a:rPr lang="en-US" sz="1100" b="0" i="0">
              <a:solidFill>
                <a:srgbClr val="000000"/>
              </a:solidFill>
              <a:latin typeface="Calibri"/>
              <a:ea typeface="Calibri"/>
              <a:cs typeface="Calibri"/>
              <a:sym typeface="Calibri"/>
            </a:rPr>
            <a:t>                                                                                                                         </a:t>
          </a:r>
          <a:endParaRPr sz="900">
            <a:solidFill>
              <a:srgbClr val="000000"/>
            </a:solidFill>
          </a:endParaRPr>
        </a:p>
      </xdr:txBody>
    </xdr:sp>
    <xdr:clientData fLocksWithSheet="0"/>
  </xdr:oneCellAnchor>
  <xdr:oneCellAnchor>
    <xdr:from>
      <xdr:col>4</xdr:col>
      <xdr:colOff>0</xdr:colOff>
      <xdr:row>53</xdr:row>
      <xdr:rowOff>0</xdr:rowOff>
    </xdr:from>
    <xdr:ext cx="3914775" cy="847725"/>
    <xdr:sp macro="" textlink="">
      <xdr:nvSpPr>
        <xdr:cNvPr id="36" name="Shape 36"/>
        <xdr:cNvSpPr txBox="1"/>
      </xdr:nvSpPr>
      <xdr:spPr>
        <a:xfrm>
          <a:off x="3393375" y="3360900"/>
          <a:ext cx="3905250" cy="838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sakit usia 2-59 bulan 29 hari yang  berkunjung ke Puskesmas dan mendapat pelayanan MTBS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balita sakit usia </a:t>
          </a:r>
          <a:r>
            <a:rPr lang="en-US" sz="900" b="0" i="0">
              <a:solidFill>
                <a:srgbClr val="000000"/>
              </a:solidFill>
              <a:latin typeface="Calibri"/>
              <a:ea typeface="Calibri"/>
              <a:cs typeface="Calibri"/>
              <a:sym typeface="Calibri"/>
            </a:rPr>
            <a:t>2-59 bulan 29 hari yang berkunjung ke puskesmas</a:t>
          </a:r>
          <a:r>
            <a:rPr lang="en-US" sz="900" b="0" i="0" u="none" strike="noStrike">
              <a:solidFill>
                <a:srgbClr val="000000"/>
              </a:solidFill>
              <a:latin typeface="Calibri"/>
              <a:ea typeface="Calibri"/>
              <a:cs typeface="Calibri"/>
              <a:sym typeface="Calibri"/>
            </a:rPr>
            <a:t>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54</xdr:row>
      <xdr:rowOff>0</xdr:rowOff>
    </xdr:from>
    <xdr:ext cx="3876675" cy="752475"/>
    <xdr:sp macro="" textlink="">
      <xdr:nvSpPr>
        <xdr:cNvPr id="37" name="Shape 37"/>
        <xdr:cNvSpPr txBox="1"/>
      </xdr:nvSpPr>
      <xdr:spPr>
        <a:xfrm>
          <a:off x="3412425" y="3408525"/>
          <a:ext cx="3867150" cy="7429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Kelurahan yang melaksanakan kelas ibu balita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kelurahan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47625</xdr:colOff>
      <xdr:row>56</xdr:row>
      <xdr:rowOff>85725</xdr:rowOff>
    </xdr:from>
    <xdr:ext cx="3876675" cy="876300"/>
    <xdr:sp macro="" textlink="">
      <xdr:nvSpPr>
        <xdr:cNvPr id="38" name="Shape 38"/>
        <xdr:cNvSpPr txBox="1"/>
      </xdr:nvSpPr>
      <xdr:spPr>
        <a:xfrm>
          <a:off x="3412425" y="3346613"/>
          <a:ext cx="3867150" cy="8667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peserta didik baru kelas 1, 7 dan 10 yang mendapatkan pemeriksaan kesehatan diwilayah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peserta didik baru kelas 1, 7, dan 10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57</xdr:row>
      <xdr:rowOff>123825</xdr:rowOff>
    </xdr:from>
    <xdr:ext cx="3886200" cy="847725"/>
    <xdr:sp macro="" textlink="">
      <xdr:nvSpPr>
        <xdr:cNvPr id="39" name="Shape 39"/>
        <xdr:cNvSpPr txBox="1"/>
      </xdr:nvSpPr>
      <xdr:spPr>
        <a:xfrm>
          <a:off x="3407663" y="3360900"/>
          <a:ext cx="3876675" cy="838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anak pada usia pendidikan dasar yang memperoleh pelayanan kesehatan sesuai standar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anak pada usia pendidikan dasar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85725</xdr:colOff>
      <xdr:row>60</xdr:row>
      <xdr:rowOff>381000</xdr:rowOff>
    </xdr:from>
    <xdr:ext cx="3971925" cy="609600"/>
    <xdr:sp macro="" textlink="">
      <xdr:nvSpPr>
        <xdr:cNvPr id="40" name="Shape 40"/>
        <xdr:cNvSpPr txBox="1"/>
      </xdr:nvSpPr>
      <xdr:spPr>
        <a:xfrm>
          <a:off x="3364800" y="3475200"/>
          <a:ext cx="3962400" cy="6096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akseptor KB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PUS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66675</xdr:colOff>
      <xdr:row>68</xdr:row>
      <xdr:rowOff>85725</xdr:rowOff>
    </xdr:from>
    <xdr:ext cx="3895725" cy="923925"/>
    <xdr:sp macro="" textlink="">
      <xdr:nvSpPr>
        <xdr:cNvPr id="42" name="Shape 42"/>
        <xdr:cNvSpPr txBox="1"/>
      </xdr:nvSpPr>
      <xdr:spPr>
        <a:xfrm>
          <a:off x="3402900" y="3322800"/>
          <a:ext cx="3886200" cy="9144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lahir hidup yang mendapatkan IMD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85% dari jumlah bayi lahir hidup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70</xdr:row>
      <xdr:rowOff>352425</xdr:rowOff>
    </xdr:from>
    <xdr:ext cx="3886200" cy="1028700"/>
    <xdr:sp macro="" textlink="">
      <xdr:nvSpPr>
        <xdr:cNvPr id="43" name="Shape 43"/>
        <xdr:cNvSpPr txBox="1"/>
      </xdr:nvSpPr>
      <xdr:spPr>
        <a:xfrm>
          <a:off x="3407663" y="3270413"/>
          <a:ext cx="3876675" cy="10191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0-6 bulan yang mendapatkan ASI Eksklusif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0-6 bulan yang direcall di wilayah kerja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77</xdr:row>
      <xdr:rowOff>238125</xdr:rowOff>
    </xdr:from>
    <xdr:ext cx="3867150" cy="866775"/>
    <xdr:sp macro="" textlink="">
      <xdr:nvSpPr>
        <xdr:cNvPr id="45" name="Shape 45"/>
        <xdr:cNvSpPr txBox="1"/>
      </xdr:nvSpPr>
      <xdr:spPr>
        <a:xfrm>
          <a:off x="3417188" y="3351375"/>
          <a:ext cx="3857625" cy="8572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yang naik berat badannya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balita  yang ditimbang  -(balita tidak ditimbang bulan lalu+balita baru)di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152400</xdr:colOff>
      <xdr:row>83</xdr:row>
      <xdr:rowOff>904875</xdr:rowOff>
    </xdr:from>
    <xdr:ext cx="3876675" cy="876300"/>
    <xdr:sp macro="" textlink="">
      <xdr:nvSpPr>
        <xdr:cNvPr id="46" name="Shape 46"/>
        <xdr:cNvSpPr txBox="1"/>
      </xdr:nvSpPr>
      <xdr:spPr>
        <a:xfrm>
          <a:off x="3412425" y="3346613"/>
          <a:ext cx="3867150" cy="8667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yang mempunyai buku KIA/KMS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balita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38</xdr:row>
      <xdr:rowOff>209550</xdr:rowOff>
    </xdr:from>
    <xdr:ext cx="3886200" cy="685800"/>
    <xdr:sp macro="" textlink="">
      <xdr:nvSpPr>
        <xdr:cNvPr id="47" name="Shape 47"/>
        <xdr:cNvSpPr txBox="1"/>
      </xdr:nvSpPr>
      <xdr:spPr>
        <a:xfrm>
          <a:off x="3407663" y="3437100"/>
          <a:ext cx="3876675" cy="6858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yang mendapatkan pelayanan antenatal K6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ibu hamil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39</xdr:row>
      <xdr:rowOff>219075</xdr:rowOff>
    </xdr:from>
    <xdr:ext cx="3886200" cy="800100"/>
    <xdr:sp macro="" textlink="">
      <xdr:nvSpPr>
        <xdr:cNvPr id="48" name="Shape 48"/>
        <xdr:cNvSpPr txBox="1"/>
      </xdr:nvSpPr>
      <xdr:spPr>
        <a:xfrm>
          <a:off x="3407663" y="3384713"/>
          <a:ext cx="3876675" cy="7905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Jumlah deteksi faktor resiko oleh masyarakat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lnSpc>
              <a:spcPct val="11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20 % sasaran ibu hamil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38100</xdr:colOff>
      <xdr:row>47</xdr:row>
      <xdr:rowOff>1485900</xdr:rowOff>
    </xdr:from>
    <xdr:ext cx="3876675" cy="933450"/>
    <xdr:sp macro="" textlink="">
      <xdr:nvSpPr>
        <xdr:cNvPr id="49" name="Shape 49"/>
        <xdr:cNvSpPr txBox="1"/>
      </xdr:nvSpPr>
      <xdr:spPr>
        <a:xfrm>
          <a:off x="3412425" y="3318038"/>
          <a:ext cx="3867150" cy="9239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usia 29 hari-11 bulan 29 hari yang mendapatkan pelayanan kesehatan minimal 4 kali sesuai standar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bayi usia 29 hari-11 bulan 29 hari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3</xdr:col>
      <xdr:colOff>3114675</xdr:colOff>
      <xdr:row>48</xdr:row>
      <xdr:rowOff>1733550</xdr:rowOff>
    </xdr:from>
    <xdr:ext cx="3876675" cy="923925"/>
    <xdr:sp macro="" textlink="">
      <xdr:nvSpPr>
        <xdr:cNvPr id="50" name="Shape 50"/>
        <xdr:cNvSpPr txBox="1"/>
      </xdr:nvSpPr>
      <xdr:spPr>
        <a:xfrm>
          <a:off x="3412425" y="3322800"/>
          <a:ext cx="3867150" cy="9144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usia 12-59 bulan 29 hari yang memperoleh pelayanan balita sesuai standar di wilayah kerja puskesmas dalam kurun waktu satu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balita usia 12-59 bulan 29 hari di wilayah kerja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52</xdr:row>
      <xdr:rowOff>0</xdr:rowOff>
    </xdr:from>
    <xdr:ext cx="3886200" cy="819150"/>
    <xdr:sp macro="" textlink="">
      <xdr:nvSpPr>
        <xdr:cNvPr id="51" name="Shape 51"/>
        <xdr:cNvSpPr txBox="1"/>
      </xdr:nvSpPr>
      <xdr:spPr>
        <a:xfrm>
          <a:off x="3407663" y="3375188"/>
          <a:ext cx="3876675" cy="8096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usia 0-72 bulan yang dipantau perkembangannya</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minimal 2 kali setahun di wilayah kerja puskesmas dalam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a:t>
          </a:r>
          <a:r>
            <a:rPr lang="en-US" sz="900" b="0" i="0">
              <a:solidFill>
                <a:srgbClr val="000000"/>
              </a:solidFill>
              <a:latin typeface="Calibri"/>
              <a:ea typeface="Calibri"/>
              <a:cs typeface="Calibri"/>
              <a:sym typeface="Calibri"/>
            </a:rPr>
            <a:t>balita usia 0-72 bulan </a:t>
          </a:r>
          <a:r>
            <a:rPr lang="en-US" sz="900" b="0" i="0" u="none" strike="noStrike">
              <a:solidFill>
                <a:srgbClr val="000000"/>
              </a:solidFill>
              <a:latin typeface="Calibri"/>
              <a:ea typeface="Calibri"/>
              <a:cs typeface="Calibri"/>
              <a:sym typeface="Calibri"/>
            </a:rPr>
            <a:t>di wilayah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91</xdr:row>
      <xdr:rowOff>923925</xdr:rowOff>
    </xdr:from>
    <xdr:ext cx="3886200" cy="628650"/>
    <xdr:sp macro="" textlink="">
      <xdr:nvSpPr>
        <xdr:cNvPr id="53" name="Shape 53"/>
        <xdr:cNvSpPr txBox="1"/>
      </xdr:nvSpPr>
      <xdr:spPr>
        <a:xfrm>
          <a:off x="3407663" y="3470438"/>
          <a:ext cx="3876675" cy="6191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remaja putri yang mendapat TTD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remaja putri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152400</xdr:colOff>
      <xdr:row>95</xdr:row>
      <xdr:rowOff>561975</xdr:rowOff>
    </xdr:from>
    <xdr:ext cx="3876675" cy="1019175"/>
    <xdr:sp macro="" textlink="">
      <xdr:nvSpPr>
        <xdr:cNvPr id="54" name="Shape 54"/>
        <xdr:cNvSpPr txBox="1"/>
      </xdr:nvSpPr>
      <xdr:spPr>
        <a:xfrm>
          <a:off x="3412425" y="3275175"/>
          <a:ext cx="3867150" cy="10096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KEK yang mendapatkan makanan tambahan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KEK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180975</xdr:colOff>
      <xdr:row>102</xdr:row>
      <xdr:rowOff>104775</xdr:rowOff>
    </xdr:from>
    <xdr:ext cx="3609975" cy="752475"/>
    <xdr:sp macro="" textlink="">
      <xdr:nvSpPr>
        <xdr:cNvPr id="56" name="Shape 56"/>
        <xdr:cNvSpPr txBox="1"/>
      </xdr:nvSpPr>
      <xdr:spPr>
        <a:xfrm>
          <a:off x="3545775" y="3408525"/>
          <a:ext cx="3600450" cy="7429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orang terduga TBC yang mendapatkan pelayanan TBC</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sesuai standar  di fasyankes dalam kurun waktu satu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orang terduga TBC yang ada di wilayah kerja pada</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kurun waktu satu tahun yang sama</a:t>
          </a:r>
          <a:endParaRPr sz="1400"/>
        </a:p>
      </xdr:txBody>
    </xdr:sp>
    <xdr:clientData fLocksWithSheet="0"/>
  </xdr:oneCellAnchor>
  <xdr:oneCellAnchor>
    <xdr:from>
      <xdr:col>4</xdr:col>
      <xdr:colOff>171450</xdr:colOff>
      <xdr:row>103</xdr:row>
      <xdr:rowOff>66675</xdr:rowOff>
    </xdr:from>
    <xdr:ext cx="3648075" cy="952500"/>
    <xdr:sp macro="" textlink="">
      <xdr:nvSpPr>
        <xdr:cNvPr id="57" name="Shape 57"/>
        <xdr:cNvSpPr txBox="1"/>
      </xdr:nvSpPr>
      <xdr:spPr>
        <a:xfrm>
          <a:off x="3526725" y="3303750"/>
          <a:ext cx="3638550" cy="9525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semua kasus TB yang diobati dan dilaporkan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Perkiraan jumlah semua kasus TB di wilayah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dalam kurun waktu 1 tahun</a:t>
          </a:r>
          <a:endParaRPr sz="1400"/>
        </a:p>
      </xdr:txBody>
    </xdr:sp>
    <xdr:clientData fLocksWithSheet="0"/>
  </xdr:oneCellAnchor>
  <xdr:oneCellAnchor>
    <xdr:from>
      <xdr:col>4</xdr:col>
      <xdr:colOff>161925</xdr:colOff>
      <xdr:row>104</xdr:row>
      <xdr:rowOff>85725</xdr:rowOff>
    </xdr:from>
    <xdr:ext cx="3619500" cy="847725"/>
    <xdr:sp macro="" textlink="">
      <xdr:nvSpPr>
        <xdr:cNvPr id="58" name="Shape 58"/>
        <xdr:cNvSpPr txBox="1"/>
      </xdr:nvSpPr>
      <xdr:spPr>
        <a:xfrm>
          <a:off x="3536250" y="3360900"/>
          <a:ext cx="3619500" cy="838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semua kasus TB yang sembuh dan pengobatan lengkap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semua kasus TB yang diobati dan dilaporkan diwilayah kerja puskesmas dalam kurun waktu 1 tahun</a:t>
          </a:r>
          <a:endParaRPr sz="1400"/>
        </a:p>
      </xdr:txBody>
    </xdr:sp>
    <xdr:clientData fLocksWithSheet="0"/>
  </xdr:oneCellAnchor>
  <xdr:oneCellAnchor>
    <xdr:from>
      <xdr:col>4</xdr:col>
      <xdr:colOff>180975</xdr:colOff>
      <xdr:row>105</xdr:row>
      <xdr:rowOff>114300</xdr:rowOff>
    </xdr:from>
    <xdr:ext cx="3952875" cy="1028700"/>
    <xdr:sp macro="" textlink="">
      <xdr:nvSpPr>
        <xdr:cNvPr id="59" name="Shape 59"/>
        <xdr:cNvSpPr txBox="1"/>
      </xdr:nvSpPr>
      <xdr:spPr>
        <a:xfrm>
          <a:off x="3374325" y="3270413"/>
          <a:ext cx="3943350" cy="10191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0000"/>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orang dengan risiko terinfeksi HIV yang mendapatkan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pelayanan sesuai standar di wilayah kerja puskesmas dalam kurun waktu satu tahun </a:t>
          </a:r>
          <a:endParaRPr sz="900" b="0" i="0" u="none" strike="noStrike">
            <a:solidFill>
              <a:srgbClr val="000000"/>
            </a:solidFill>
            <a:latin typeface="Calibri"/>
            <a:ea typeface="Calibri"/>
            <a:cs typeface="Calibri"/>
            <a:sym typeface="Calibri"/>
          </a:endParaRPr>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orang dengan risiko terinfeksi HIV di wilayah kerja puskesmas pada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kurun waktu satu tahun yang sama</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107</xdr:row>
      <xdr:rowOff>85725</xdr:rowOff>
    </xdr:from>
    <xdr:ext cx="3619500" cy="952500"/>
    <xdr:sp macro="" textlink="">
      <xdr:nvSpPr>
        <xdr:cNvPr id="60" name="Shape 60"/>
        <xdr:cNvSpPr txBox="1"/>
      </xdr:nvSpPr>
      <xdr:spPr>
        <a:xfrm>
          <a:off x="3536250" y="3308513"/>
          <a:ext cx="3619500" cy="9429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a:latin typeface="Calibri"/>
              <a:ea typeface="Calibri"/>
              <a:cs typeface="Calibri"/>
              <a:sym typeface="Calibri"/>
            </a:rPr>
            <a:t>Jumlah kasus pneumonia balita yang ditemukan di wilayah kerja puskesmas dalam kurun waktu 1 tahun </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1000">
              <a:latin typeface="Calibri"/>
              <a:ea typeface="Calibri"/>
              <a:cs typeface="Calibri"/>
              <a:sym typeface="Calibri"/>
            </a:rPr>
            <a:t>Jumlah perkiraan kasus pneumonia balita di puskesmas dalam waktu 1 tahun</a:t>
          </a:r>
          <a:endParaRPr sz="10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108</xdr:row>
      <xdr:rowOff>104775</xdr:rowOff>
    </xdr:from>
    <xdr:ext cx="3619500" cy="1085850"/>
    <xdr:sp macro="" textlink="">
      <xdr:nvSpPr>
        <xdr:cNvPr id="61" name="Shape 61"/>
        <xdr:cNvSpPr txBox="1"/>
      </xdr:nvSpPr>
      <xdr:spPr>
        <a:xfrm>
          <a:off x="3536250" y="3241838"/>
          <a:ext cx="3619500" cy="10763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Jumlah Penderita Diare Semua Umur Dilayani di puskesmas</a:t>
          </a:r>
          <a:endParaRPr sz="1400"/>
        </a:p>
        <a:p>
          <a:pPr marL="0" lvl="0" indent="0" algn="l" rtl="0">
            <a:spcBef>
              <a:spcPts val="0"/>
            </a:spcBef>
            <a:spcAft>
              <a:spcPts val="0"/>
            </a:spcAft>
            <a:buNone/>
          </a:pPr>
          <a:r>
            <a:rPr lang="en-US" sz="1000">
              <a:latin typeface="Calibri"/>
              <a:ea typeface="Calibri"/>
              <a:cs typeface="Calibri"/>
              <a:sym typeface="Calibri"/>
            </a:rPr>
            <a:t>    Dalam 1 Tahun</a:t>
          </a:r>
          <a:endParaRPr sz="1000">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a:t>
          </a:r>
          <a:r>
            <a:rPr lang="en-US" sz="1000">
              <a:latin typeface="Calibri"/>
              <a:ea typeface="Calibri"/>
              <a:cs typeface="Calibri"/>
              <a:sym typeface="Calibri"/>
            </a:rPr>
            <a:t>Target Penemuan Penderita Diare Semua Umur di wilayah kerja </a:t>
          </a:r>
          <a:endParaRPr sz="1400"/>
        </a:p>
        <a:p>
          <a:pPr marL="0" lvl="0" indent="0" algn="l" rtl="0">
            <a:spcBef>
              <a:spcPts val="0"/>
            </a:spcBef>
            <a:spcAft>
              <a:spcPts val="0"/>
            </a:spcAft>
            <a:buNone/>
          </a:pPr>
          <a:r>
            <a:rPr lang="en-US" sz="1000">
              <a:latin typeface="Calibri"/>
              <a:ea typeface="Calibri"/>
              <a:cs typeface="Calibri"/>
              <a:sym typeface="Calibri"/>
            </a:rPr>
            <a:t>    puskesmas 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152400</xdr:colOff>
      <xdr:row>109</xdr:row>
      <xdr:rowOff>228600</xdr:rowOff>
    </xdr:from>
    <xdr:ext cx="3619500" cy="533400"/>
    <xdr:sp macro="" textlink="">
      <xdr:nvSpPr>
        <xdr:cNvPr id="62" name="Shape 62"/>
        <xdr:cNvSpPr txBox="1"/>
      </xdr:nvSpPr>
      <xdr:spPr>
        <a:xfrm>
          <a:off x="3536250" y="3518063"/>
          <a:ext cx="3619500" cy="5238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Jumlah LROA di Fasyankes dalam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Jumlah LRO di Fasyankes dalam 1 tahun yang sama</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180975</xdr:colOff>
      <xdr:row>110</xdr:row>
      <xdr:rowOff>133350</xdr:rowOff>
    </xdr:from>
    <xdr:ext cx="3733800" cy="819150"/>
    <xdr:sp macro="" textlink="">
      <xdr:nvSpPr>
        <xdr:cNvPr id="63" name="Shape 63"/>
        <xdr:cNvSpPr txBox="1"/>
      </xdr:nvSpPr>
      <xdr:spPr>
        <a:xfrm>
          <a:off x="3483863" y="3375188"/>
          <a:ext cx="3724275" cy="8096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ibu hamil yang dites Hepatitis B sesuai standar</a:t>
          </a:r>
          <a:endParaRPr sz="1400"/>
        </a:p>
        <a:p>
          <a:pPr marL="0" lvl="0" indent="0" algn="l" rtl="0">
            <a:spcBef>
              <a:spcPts val="0"/>
            </a:spcBef>
            <a:spcAft>
              <a:spcPts val="0"/>
            </a:spcAft>
            <a:buNone/>
          </a:pPr>
          <a:r>
            <a:rPr lang="en-US" sz="900">
              <a:latin typeface="Calibri"/>
              <a:ea typeface="Calibri"/>
              <a:cs typeface="Calibri"/>
              <a:sym typeface="Calibri"/>
            </a:rPr>
            <a:t>   di fasyankes dalam kurun waktu satu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sasaran ibu hamil yang ada di wilayah kerja pada </a:t>
          </a:r>
          <a:endParaRPr sz="1400"/>
        </a:p>
        <a:p>
          <a:pPr marL="0" lvl="0" indent="0" algn="l" rtl="0">
            <a:spcBef>
              <a:spcPts val="0"/>
            </a:spcBef>
            <a:spcAft>
              <a:spcPts val="0"/>
            </a:spcAft>
            <a:buNone/>
          </a:pPr>
          <a:r>
            <a:rPr lang="en-US" sz="900">
              <a:latin typeface="Calibri"/>
              <a:ea typeface="Calibri"/>
              <a:cs typeface="Calibri"/>
              <a:sym typeface="Calibri"/>
            </a:rPr>
            <a:t>   kurun waktu satu tahun yang sama</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180975</xdr:colOff>
      <xdr:row>111</xdr:row>
      <xdr:rowOff>76200</xdr:rowOff>
    </xdr:from>
    <xdr:ext cx="3733800" cy="790575"/>
    <xdr:sp macro="" textlink="">
      <xdr:nvSpPr>
        <xdr:cNvPr id="64" name="Shape 64"/>
        <xdr:cNvSpPr txBox="1"/>
      </xdr:nvSpPr>
      <xdr:spPr>
        <a:xfrm>
          <a:off x="3483863" y="3389475"/>
          <a:ext cx="3724275" cy="7810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kontak dari penderita Kusta yang dilakukan</a:t>
          </a:r>
          <a:endParaRPr sz="1400"/>
        </a:p>
        <a:p>
          <a:pPr marL="0" lvl="0" indent="0" algn="l" rtl="0">
            <a:spcBef>
              <a:spcPts val="0"/>
            </a:spcBef>
            <a:spcAft>
              <a:spcPts val="0"/>
            </a:spcAft>
            <a:buNone/>
          </a:pPr>
          <a:r>
            <a:rPr lang="en-US" sz="900">
              <a:latin typeface="Calibri"/>
              <a:ea typeface="Calibri"/>
              <a:cs typeface="Calibri"/>
              <a:sym typeface="Calibri"/>
            </a:rPr>
            <a:t>   pemeriksaan sesuai standar di Fasyankes</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seluruh kontak penderita Kusta, minimal 20 kontak</a:t>
          </a:r>
          <a:endParaRPr sz="1400"/>
        </a:p>
        <a:p>
          <a:pPr marL="0" lvl="0" indent="0" algn="l" rtl="0">
            <a:spcBef>
              <a:spcPts val="0"/>
            </a:spcBef>
            <a:spcAft>
              <a:spcPts val="0"/>
            </a:spcAft>
            <a:buNone/>
          </a:pPr>
          <a:r>
            <a:rPr lang="en-US" sz="900">
              <a:latin typeface="Calibri"/>
              <a:ea typeface="Calibri"/>
              <a:cs typeface="Calibri"/>
              <a:sym typeface="Calibri"/>
            </a:rPr>
            <a:t>   untuk 1 penderita Kusta pada kurun waktu satu tahun yang sama</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112</xdr:row>
      <xdr:rowOff>104775</xdr:rowOff>
    </xdr:from>
    <xdr:ext cx="3619500" cy="809625"/>
    <xdr:sp macro="" textlink="">
      <xdr:nvSpPr>
        <xdr:cNvPr id="65" name="Shape 65"/>
        <xdr:cNvSpPr txBox="1"/>
      </xdr:nvSpPr>
      <xdr:spPr>
        <a:xfrm>
          <a:off x="3536250" y="3379950"/>
          <a:ext cx="3619500" cy="8001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penderita Kusta yang dilakukan </a:t>
          </a:r>
          <a:endParaRPr sz="1400"/>
        </a:p>
        <a:p>
          <a:pPr marL="0" lvl="0" indent="0" algn="l" rtl="0">
            <a:spcBef>
              <a:spcPts val="0"/>
            </a:spcBef>
            <a:spcAft>
              <a:spcPts val="0"/>
            </a:spcAft>
            <a:buNone/>
          </a:pPr>
          <a:r>
            <a:rPr lang="en-US" sz="900">
              <a:latin typeface="Calibri"/>
              <a:ea typeface="Calibri"/>
              <a:cs typeface="Calibri"/>
              <a:sym typeface="Calibri"/>
            </a:rPr>
            <a:t>   Pemeriksaan Fungsi Syaraf sesuai standar di Fasyankes</a:t>
          </a:r>
          <a:r>
            <a:rPr lang="en-US" sz="900" b="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 </a:t>
          </a:r>
          <a:endParaRPr sz="1400"/>
        </a:p>
        <a:p>
          <a:pPr marL="0" lvl="0" indent="0" algn="l" rtl="0">
            <a:spcBef>
              <a:spcPts val="0"/>
            </a:spcBef>
            <a:spcAft>
              <a:spcPts val="0"/>
            </a:spcAft>
            <a:buNone/>
          </a:pPr>
          <a:r>
            <a:rPr lang="en-US" sz="900">
              <a:latin typeface="Calibri"/>
              <a:ea typeface="Calibri"/>
              <a:cs typeface="Calibri"/>
              <a:sym typeface="Calibri"/>
            </a:rPr>
            <a:t>   Jumlah seluruh penderita Kusta pada kurun waktu </a:t>
          </a:r>
          <a:endParaRPr sz="1400"/>
        </a:p>
        <a:p>
          <a:pPr marL="0" lvl="0" indent="0" algn="l" rtl="0">
            <a:spcBef>
              <a:spcPts val="0"/>
            </a:spcBef>
            <a:spcAft>
              <a:spcPts val="0"/>
            </a:spcAft>
            <a:buNone/>
          </a:pPr>
          <a:r>
            <a:rPr lang="en-US" sz="900">
              <a:latin typeface="Calibri"/>
              <a:ea typeface="Calibri"/>
              <a:cs typeface="Calibri"/>
              <a:sym typeface="Calibri"/>
            </a:rPr>
            <a:t>   satu tahun yang sama</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161925</xdr:colOff>
      <xdr:row>113</xdr:row>
      <xdr:rowOff>66675</xdr:rowOff>
    </xdr:from>
    <xdr:ext cx="4057650" cy="1304925"/>
    <xdr:sp macro="" textlink="">
      <xdr:nvSpPr>
        <xdr:cNvPr id="66" name="Shape 66"/>
        <xdr:cNvSpPr txBox="1"/>
      </xdr:nvSpPr>
      <xdr:spPr>
        <a:xfrm>
          <a:off x="3321938" y="3132300"/>
          <a:ext cx="4048125" cy="12954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rumah/ bangunan yang tidak ditemukan adanya jentik nyamuk (negatif) pada pengamatan radius 100 m  dari rumah penderita DBD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 </a:t>
          </a:r>
          <a:endParaRPr sz="1400"/>
        </a:p>
        <a:p>
          <a:pPr marL="0" lvl="0" indent="0" algn="l" rtl="0">
            <a:spcBef>
              <a:spcPts val="0"/>
            </a:spcBef>
            <a:spcAft>
              <a:spcPts val="0"/>
            </a:spcAft>
            <a:buNone/>
          </a:pPr>
          <a:r>
            <a:rPr lang="en-US" sz="900">
              <a:latin typeface="Calibri"/>
              <a:ea typeface="Calibri"/>
              <a:cs typeface="Calibri"/>
              <a:sym typeface="Calibri"/>
            </a:rPr>
            <a:t>   Jumlah seluruh rumah/ bangunan yang dilakukan pengamatan </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pada radius 100 m dari rumah penderita DBD yang ada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di wilayah kerja dalam kurun waktu satu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115</xdr:row>
      <xdr:rowOff>123825</xdr:rowOff>
    </xdr:from>
    <xdr:ext cx="3619500" cy="809625"/>
    <xdr:sp macro="" textlink="">
      <xdr:nvSpPr>
        <xdr:cNvPr id="67" name="Shape 67"/>
        <xdr:cNvSpPr txBox="1"/>
      </xdr:nvSpPr>
      <xdr:spPr>
        <a:xfrm>
          <a:off x="3536250" y="3379950"/>
          <a:ext cx="3619500" cy="8001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kasus kronis Filariasis yang dilakukan tata laksana</a:t>
          </a:r>
          <a:endParaRPr sz="1400"/>
        </a:p>
        <a:p>
          <a:pPr marL="0" lvl="0" indent="0" algn="l" rtl="0">
            <a:spcBef>
              <a:spcPts val="0"/>
            </a:spcBef>
            <a:spcAft>
              <a:spcPts val="0"/>
            </a:spcAft>
            <a:buNone/>
          </a:pPr>
          <a:r>
            <a:rPr lang="en-US" sz="900">
              <a:latin typeface="Calibri"/>
              <a:ea typeface="Calibri"/>
              <a:cs typeface="Calibri"/>
              <a:sym typeface="Calibri"/>
            </a:rPr>
            <a:t>   perawatan sesuai standar oleh Fasyankes</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seluruh kasus kronis Filariasis di wilayah kerja puskemas </a:t>
          </a:r>
          <a:endParaRPr sz="900">
            <a:latin typeface="Calibri"/>
            <a:ea typeface="Calibri"/>
            <a:cs typeface="Calibri"/>
            <a:sym typeface="Calibri"/>
          </a:endParaRPr>
        </a:p>
        <a:p>
          <a:pPr marL="0" lvl="0" indent="0" algn="l" rtl="0">
            <a:spcBef>
              <a:spcPts val="0"/>
            </a:spcBef>
            <a:spcAft>
              <a:spcPts val="0"/>
            </a:spcAft>
            <a:buNone/>
          </a:pPr>
          <a:r>
            <a:rPr lang="en-US" sz="900">
              <a:latin typeface="Calibri"/>
              <a:ea typeface="Calibri"/>
              <a:cs typeface="Calibri"/>
              <a:sym typeface="Calibri"/>
            </a:rPr>
            <a:t>   pada kurun waktu satu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219075</xdr:colOff>
      <xdr:row>117</xdr:row>
      <xdr:rowOff>257175</xdr:rowOff>
    </xdr:from>
    <xdr:ext cx="3667125" cy="885825"/>
    <xdr:sp macro="" textlink="">
      <xdr:nvSpPr>
        <xdr:cNvPr id="68" name="Shape 68"/>
        <xdr:cNvSpPr txBox="1"/>
      </xdr:nvSpPr>
      <xdr:spPr>
        <a:xfrm>
          <a:off x="3517200" y="3341850"/>
          <a:ext cx="3657600" cy="8763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orang  </a:t>
          </a:r>
          <a:r>
            <a:rPr lang="en-US" sz="900"/>
            <a:t>usia 15–59 yang mendapat pelayanan skrining kesehatan sesuai standar di wilayah kerja puskesmas dalam kurun waktu satu tahun                  </a:t>
          </a:r>
          <a:r>
            <a:rPr lang="en-US" sz="900" b="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000" b="0" i="0">
              <a:latin typeface="Calibri"/>
              <a:ea typeface="Calibri"/>
              <a:cs typeface="Calibri"/>
              <a:sym typeface="Calibri"/>
            </a:rPr>
            <a:t>Jumlah orang  </a:t>
          </a:r>
          <a:r>
            <a:rPr lang="en-US" sz="1000">
              <a:latin typeface="Calibri"/>
              <a:ea typeface="Calibri"/>
              <a:cs typeface="Calibri"/>
              <a:sym typeface="Calibri"/>
            </a:rPr>
            <a:t>usia 15–59 tahun yang ada di wilayah kerja puskesmas dalam kurun waktu 1 tahun       </a:t>
          </a:r>
          <a:r>
            <a:rPr lang="en-US" sz="1000" b="0" i="0">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257175</xdr:colOff>
      <xdr:row>118</xdr:row>
      <xdr:rowOff>504825</xdr:rowOff>
    </xdr:from>
    <xdr:ext cx="3733800" cy="1019175"/>
    <xdr:sp macro="" textlink="">
      <xdr:nvSpPr>
        <xdr:cNvPr id="69" name="Shape 69"/>
        <xdr:cNvSpPr txBox="1"/>
      </xdr:nvSpPr>
      <xdr:spPr>
        <a:xfrm>
          <a:off x="3483863" y="3275175"/>
          <a:ext cx="3724275" cy="10096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Kelurahan di wilayah kerja puskesmas yang melaksanakan kegiatan posbindu PTM selama 1 Tahun                                                                                                      -----------------------------------------------------------------------------------   X   100%</a:t>
          </a:r>
          <a:endParaRPr sz="1400"/>
        </a:p>
        <a:p>
          <a:pPr marL="0" lvl="0" indent="0" algn="l" rtl="0">
            <a:spcBef>
              <a:spcPts val="0"/>
            </a:spcBef>
            <a:spcAft>
              <a:spcPts val="0"/>
            </a:spcAft>
            <a:buNone/>
          </a:pPr>
          <a:r>
            <a:rPr lang="en-US" sz="1000" b="0" i="0">
              <a:latin typeface="Calibri"/>
              <a:ea typeface="Calibri"/>
              <a:cs typeface="Calibri"/>
              <a:sym typeface="Calibri"/>
            </a:rPr>
            <a:t>Jumlah Kelurahan </a:t>
          </a:r>
          <a:r>
            <a:rPr lang="en-US" sz="1000">
              <a:latin typeface="Calibri"/>
              <a:ea typeface="Calibri"/>
              <a:cs typeface="Calibri"/>
              <a:sym typeface="Calibri"/>
            </a:rPr>
            <a:t>yang ada di wilayah kerja        </a:t>
          </a:r>
          <a:r>
            <a:rPr lang="en-US" sz="1000" b="0" i="0">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209550</xdr:colOff>
      <xdr:row>119</xdr:row>
      <xdr:rowOff>247650</xdr:rowOff>
    </xdr:from>
    <xdr:ext cx="3952875" cy="1143000"/>
    <xdr:sp macro="" textlink="">
      <xdr:nvSpPr>
        <xdr:cNvPr id="70" name="Shape 70"/>
        <xdr:cNvSpPr txBox="1"/>
      </xdr:nvSpPr>
      <xdr:spPr>
        <a:xfrm>
          <a:off x="3374325" y="3213263"/>
          <a:ext cx="3943350" cy="11334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a:t>Jumlah penderita hipertensi usia ≥15 tahun di dalam wilayah kerjanya yang mendapatkan pelayanan kesehatan sesuai standar dalam kurun waktu satu tahun   </a:t>
          </a:r>
          <a:endParaRPr sz="1400"/>
        </a:p>
        <a:p>
          <a:pPr marL="0" lvl="0" indent="0" algn="l" rtl="0">
            <a:lnSpc>
              <a:spcPct val="111111"/>
            </a:lnSpc>
            <a:spcBef>
              <a:spcPts val="0"/>
            </a:spcBef>
            <a:spcAft>
              <a:spcPts val="0"/>
            </a:spcAft>
            <a:buNone/>
          </a:pPr>
          <a:r>
            <a:rPr lang="en-US" sz="900"/>
            <a:t> </a:t>
          </a:r>
          <a:endParaRPr sz="900" b="0" i="0" u="none" strike="noStrike">
            <a:solidFill>
              <a:srgbClr val="000000"/>
            </a:solidFill>
            <a:latin typeface="Calibri"/>
            <a:ea typeface="Calibri"/>
            <a:cs typeface="Calibri"/>
            <a:sym typeface="Calibri"/>
          </a:endParaRPr>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--------------------------------------------------------------------------------------------x100%</a:t>
          </a:r>
          <a:endParaRPr sz="1400"/>
        </a:p>
        <a:p>
          <a:pPr marL="0" lvl="0" indent="0" algn="l" rtl="0">
            <a:lnSpc>
              <a:spcPct val="111111"/>
            </a:lnSpc>
            <a:spcBef>
              <a:spcPts val="0"/>
            </a:spcBef>
            <a:spcAft>
              <a:spcPts val="0"/>
            </a:spcAft>
            <a:buNone/>
          </a:pPr>
          <a:endParaRPr sz="900" b="0" i="0" u="none" strike="noStrike">
            <a:solidFill>
              <a:srgbClr val="000000"/>
            </a:solidFill>
            <a:latin typeface="Calibri"/>
            <a:ea typeface="Calibri"/>
            <a:cs typeface="Calibri"/>
            <a:sym typeface="Calibri"/>
          </a:endParaRPr>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Jum</a:t>
          </a:r>
          <a:r>
            <a:rPr lang="en-US" sz="900"/>
            <a:t>lah estimasi penderita hipertensi usia ≥15 tahun yang berada di dalam wilayah kerjannya berdasarkan angka prevalensi kab/kota dalam kurun waktu satu tahun yang sama.</a:t>
          </a: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219075</xdr:colOff>
      <xdr:row>120</xdr:row>
      <xdr:rowOff>371475</xdr:rowOff>
    </xdr:from>
    <xdr:ext cx="3905250" cy="1219200"/>
    <xdr:sp macro="" textlink="">
      <xdr:nvSpPr>
        <xdr:cNvPr id="71" name="Shape 71"/>
        <xdr:cNvSpPr txBox="1"/>
      </xdr:nvSpPr>
      <xdr:spPr>
        <a:xfrm>
          <a:off x="3398138" y="3175163"/>
          <a:ext cx="3895725" cy="12096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a:t>Jumlah penderita Diabetes usia ≥15 tahun di dalam wilayah kerjanya yang mendapatkan pelayanan kesehatan sesuai standar dalam kurun waktu satu tahun    </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---------------------------------------------------------------------------------------------------x100% jum</a:t>
          </a:r>
          <a:r>
            <a:rPr lang="en-US" sz="900"/>
            <a:t>lah estimasi penderita diabetes usia ≥15 tahun yang berada di dalam wilayah kerjannya berdasarkan angka prevalensi kab/kota dalam kurun waktu satu tahun yang sama.</a:t>
          </a: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238125</xdr:colOff>
      <xdr:row>121</xdr:row>
      <xdr:rowOff>219075</xdr:rowOff>
    </xdr:from>
    <xdr:ext cx="3952875" cy="971550"/>
    <xdr:sp macro="" textlink="">
      <xdr:nvSpPr>
        <xdr:cNvPr id="72" name="Shape 72"/>
        <xdr:cNvSpPr txBox="1"/>
      </xdr:nvSpPr>
      <xdr:spPr>
        <a:xfrm>
          <a:off x="3374325" y="3298988"/>
          <a:ext cx="3943350" cy="9620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t>Jumlah ODGJ berat di wilayah kerja Kab/Kota yang mendapatkan pelayanan kesehatan jiwa sesuai standar dalam kurun waktu satu tahun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----------------------------------------------------------------------------------x100%</a:t>
          </a:r>
          <a:endParaRPr sz="1400"/>
        </a:p>
        <a:p>
          <a:pPr marL="0" lvl="0" indent="0" algn="l" rtl="0">
            <a:spcBef>
              <a:spcPts val="0"/>
            </a:spcBef>
            <a:spcAft>
              <a:spcPts val="0"/>
            </a:spcAft>
            <a:buNone/>
          </a:pPr>
          <a:r>
            <a:rPr lang="en-US" sz="900"/>
            <a:t>Jumlah ODGJ berat berdasarkan proyeksi di wilayah kerja Kab/Kota dalam kurun waktu satu tahun yang sama.</a:t>
          </a: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152400</xdr:colOff>
      <xdr:row>122</xdr:row>
      <xdr:rowOff>123825</xdr:rowOff>
    </xdr:from>
    <xdr:ext cx="3971925" cy="962025"/>
    <xdr:sp macro="" textlink="">
      <xdr:nvSpPr>
        <xdr:cNvPr id="73" name="Shape 73"/>
        <xdr:cNvSpPr txBox="1"/>
      </xdr:nvSpPr>
      <xdr:spPr>
        <a:xfrm>
          <a:off x="3364800" y="3303750"/>
          <a:ext cx="3962400" cy="9525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t>Jumlah penderita pasung yang dibebaskan dan mendapatkan pelayanan sesuai standar  diwilayah kerja puskesmas dalam kurun waktu 1 tahun                                                                                                                                     </a:t>
          </a:r>
          <a:r>
            <a:rPr lang="en-US" sz="900" b="0" i="0" u="none" strike="noStrike">
              <a:solidFill>
                <a:srgbClr val="000000"/>
              </a:solidFill>
              <a:latin typeface="Calibri"/>
              <a:ea typeface="Calibri"/>
              <a:cs typeface="Calibri"/>
              <a:sym typeface="Calibri"/>
            </a:rPr>
            <a:t>-------------------------------------------------------------------------------------------------------x100% </a:t>
          </a:r>
          <a:r>
            <a:rPr lang="en-US" sz="900"/>
            <a:t>Jumlah penderita pasung yang ada di wilayah kerja puskesmas dalam kurun waktu 1 tahun</a:t>
          </a: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171450</xdr:colOff>
      <xdr:row>124</xdr:row>
      <xdr:rowOff>123825</xdr:rowOff>
    </xdr:from>
    <xdr:ext cx="3838575" cy="742950"/>
    <xdr:sp macro="" textlink="">
      <xdr:nvSpPr>
        <xdr:cNvPr id="74" name="Shape 74"/>
        <xdr:cNvSpPr txBox="1"/>
      </xdr:nvSpPr>
      <xdr:spPr>
        <a:xfrm>
          <a:off x="3430525" y="3410034"/>
          <a:ext cx="3830951" cy="73993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baru lahir  yang mendapat imunisasi HB 0 oleh petugas puskesmas/ jejaringnya dalam kurun waktu satu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sasaran bayi baru lahir  di wilayah kerja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161925</xdr:colOff>
      <xdr:row>125</xdr:row>
      <xdr:rowOff>66675</xdr:rowOff>
    </xdr:from>
    <xdr:ext cx="3838575" cy="819150"/>
    <xdr:sp macro="" textlink="">
      <xdr:nvSpPr>
        <xdr:cNvPr id="75" name="Shape 75"/>
        <xdr:cNvSpPr txBox="1"/>
      </xdr:nvSpPr>
      <xdr:spPr>
        <a:xfrm>
          <a:off x="3428912" y="3371975"/>
          <a:ext cx="3834176" cy="81605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bayi baru lahir yang mendapat imunisasi BCG oleh petugas puskesmas/ jejaringnya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sasaran bayi lahir di wilayah kerja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126</xdr:row>
      <xdr:rowOff>104775</xdr:rowOff>
    </xdr:from>
    <xdr:ext cx="3962400" cy="1066800"/>
    <xdr:sp macro="" textlink="">
      <xdr:nvSpPr>
        <xdr:cNvPr id="76" name="Shape 76"/>
        <xdr:cNvSpPr txBox="1"/>
      </xdr:nvSpPr>
      <xdr:spPr>
        <a:xfrm>
          <a:off x="3366779" y="3248084"/>
          <a:ext cx="3958442" cy="106383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50" b="0" i="0">
              <a:latin typeface="Calibri"/>
              <a:ea typeface="Calibri"/>
              <a:cs typeface="Calibri"/>
              <a:sym typeface="Calibri"/>
            </a:rPr>
            <a:t>Jumlah bayi lahir hidup sd usia 1 tahun yang mendapat imunisasi DPT, HB 1,  Hib 1  oleh petugas puskesmas/ jejaringnya dalam kurun waktu 1 tahun</a:t>
          </a:r>
          <a:endParaRPr sz="105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marR="0" lvl="0" indent="0" algn="l" rtl="0">
            <a:lnSpc>
              <a:spcPct val="100000"/>
            </a:lnSpc>
            <a:spcBef>
              <a:spcPts val="0"/>
            </a:spcBef>
            <a:spcAft>
              <a:spcPts val="0"/>
            </a:spcAft>
            <a:buClr>
              <a:srgbClr val="000000"/>
            </a:buClr>
            <a:buSzPts val="900"/>
            <a:buFont typeface="Calibri"/>
            <a:buNone/>
          </a:pPr>
          <a:r>
            <a:rPr lang="en-US" sz="900" b="0" i="0" u="none" strike="noStrike">
              <a:solidFill>
                <a:srgbClr val="000000"/>
              </a:solidFill>
              <a:latin typeface="Calibri"/>
              <a:ea typeface="Calibri"/>
              <a:cs typeface="Calibri"/>
              <a:sym typeface="Calibri"/>
            </a:rPr>
            <a:t> </a:t>
          </a:r>
          <a:r>
            <a:rPr lang="en-US" sz="1000" b="0" i="0">
              <a:latin typeface="Calibri"/>
              <a:ea typeface="Calibri"/>
              <a:cs typeface="Calibri"/>
              <a:sym typeface="Calibri"/>
            </a:rPr>
            <a:t>Jumlah  seluruh sasaran bayi lahir hidup sd 1 tahun di wilayah kerja puskesmas dalam kurun waktu 1 tahun</a:t>
          </a:r>
          <a:endParaRPr sz="900"/>
        </a:p>
        <a:p>
          <a:pPr marL="0" lvl="0" indent="0" algn="l" rtl="0">
            <a:spcBef>
              <a:spcPts val="0"/>
            </a:spcBef>
            <a:spcAft>
              <a:spcPts val="0"/>
            </a:spcAft>
            <a:buNone/>
          </a:pP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127</xdr:row>
      <xdr:rowOff>114300</xdr:rowOff>
    </xdr:from>
    <xdr:ext cx="4000500" cy="1181100"/>
    <xdr:sp macro="" textlink="">
      <xdr:nvSpPr>
        <xdr:cNvPr id="77" name="Shape 77"/>
        <xdr:cNvSpPr txBox="1"/>
      </xdr:nvSpPr>
      <xdr:spPr>
        <a:xfrm>
          <a:off x="3346163" y="3191029"/>
          <a:ext cx="3999675" cy="117794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b="0" i="0">
              <a:latin typeface="Calibri"/>
              <a:ea typeface="Calibri"/>
              <a:cs typeface="Calibri"/>
              <a:sym typeface="Calibri"/>
            </a:rPr>
            <a:t>Jumlah bayi lahir hidup sd usia 1 tahun yang mendapat imunisasi DPT, HB 2,     Hib 2  oleh petugas puskesmas/ jejaringnya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050" b="0" i="0">
              <a:latin typeface="Calibri"/>
              <a:ea typeface="Calibri"/>
              <a:cs typeface="Calibri"/>
              <a:sym typeface="Calibri"/>
            </a:rPr>
            <a:t>Jumlah  seluruh sasaran bayi lahir hidup dalam kurun waktu 1 tahJumlah  seluruh sasaran bayi lahir hidup sd 1 tahun di wilayah kerja puskesmas  dalam kurun waktu 1 tahun</a:t>
          </a:r>
          <a:endParaRPr sz="1050"/>
        </a:p>
      </xdr:txBody>
    </xdr:sp>
    <xdr:clientData fLocksWithSheet="0"/>
  </xdr:oneCellAnchor>
  <xdr:oneCellAnchor>
    <xdr:from>
      <xdr:col>4</xdr:col>
      <xdr:colOff>95250</xdr:colOff>
      <xdr:row>128</xdr:row>
      <xdr:rowOff>228600</xdr:rowOff>
    </xdr:from>
    <xdr:ext cx="4010025" cy="952500"/>
    <xdr:sp macro="" textlink="">
      <xdr:nvSpPr>
        <xdr:cNvPr id="78" name="Shape 78"/>
        <xdr:cNvSpPr txBox="1"/>
      </xdr:nvSpPr>
      <xdr:spPr>
        <a:xfrm>
          <a:off x="3343476" y="3305139"/>
          <a:ext cx="4005048" cy="94972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b="0" i="0">
              <a:latin typeface="Calibri"/>
              <a:ea typeface="Calibri"/>
              <a:cs typeface="Calibri"/>
              <a:sym typeface="Calibri"/>
            </a:rPr>
            <a:t>Jumlah bayi lahir hidup sd usia 1 tahun yang mendapat imunisasi DPT, HB 3,    Hib 3  oleh petugas puskesmas/ jejaringnya dalam kurun waktu 1 tahun</a:t>
          </a:r>
          <a:r>
            <a:rPr lang="en-US" sz="900" b="0" i="0" u="none" strike="noStrike">
              <a:solidFill>
                <a:srgbClr val="000000"/>
              </a:solidFill>
              <a:latin typeface="Calibri"/>
              <a:ea typeface="Calibri"/>
              <a:cs typeface="Calibri"/>
              <a:sym typeface="Calibri"/>
            </a:rPr>
            <a:t>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100" b="0" i="0">
              <a:latin typeface="Calibri"/>
              <a:ea typeface="Calibri"/>
              <a:cs typeface="Calibri"/>
              <a:sym typeface="Calibri"/>
            </a:rPr>
            <a:t>JJumlah  seluruh sasaran bayi lahir hidup sd 1 tahun di wilayah kerja puskesmas dalam kurun waktu 1 tahun</a:t>
          </a:r>
          <a:endParaRPr sz="900"/>
        </a:p>
      </xdr:txBody>
    </xdr:sp>
    <xdr:clientData fLocksWithSheet="0"/>
  </xdr:oneCellAnchor>
  <xdr:oneCellAnchor>
    <xdr:from>
      <xdr:col>4</xdr:col>
      <xdr:colOff>95250</xdr:colOff>
      <xdr:row>129</xdr:row>
      <xdr:rowOff>85725</xdr:rowOff>
    </xdr:from>
    <xdr:ext cx="4038600" cy="942975"/>
    <xdr:sp macro="" textlink="">
      <xdr:nvSpPr>
        <xdr:cNvPr id="79" name="Shape 79"/>
        <xdr:cNvSpPr txBox="1"/>
      </xdr:nvSpPr>
      <xdr:spPr>
        <a:xfrm>
          <a:off x="3328154" y="3309587"/>
          <a:ext cx="4035692" cy="94082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marR="0" lvl="0" indent="0" algn="l" rtl="0">
            <a:lnSpc>
              <a:spcPct val="100000"/>
            </a:lnSpc>
            <a:spcBef>
              <a:spcPts val="0"/>
            </a:spcBef>
            <a:spcAft>
              <a:spcPts val="0"/>
            </a:spcAft>
            <a:buSzPts val="1000"/>
            <a:buFont typeface="Calibri"/>
            <a:buNone/>
          </a:pPr>
          <a:r>
            <a:rPr lang="en-US" sz="1000" b="0" i="0">
              <a:latin typeface="Calibri"/>
              <a:ea typeface="Calibri"/>
              <a:cs typeface="Calibri"/>
              <a:sym typeface="Calibri"/>
            </a:rPr>
            <a:t>Jumlah bayi lahir hidup sd usia 1 tahun yang mendapat imunisasi OPV 4 oleh petugas puskesmas/ jejaringnya dalam kurun waktu 1 tahun  </a:t>
          </a:r>
          <a:endParaRPr sz="900"/>
        </a:p>
        <a:p>
          <a:pPr marL="0" lvl="0" indent="0" algn="l" rtl="0">
            <a:spcBef>
              <a:spcPts val="0"/>
            </a:spcBef>
            <a:spcAft>
              <a:spcPts val="0"/>
            </a:spcAft>
            <a:buNone/>
          </a:pP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marR="0" lvl="0" indent="0" algn="l" rtl="0">
            <a:lnSpc>
              <a:spcPct val="100000"/>
            </a:lnSpc>
            <a:spcBef>
              <a:spcPts val="0"/>
            </a:spcBef>
            <a:spcAft>
              <a:spcPts val="0"/>
            </a:spcAft>
            <a:buSzPts val="1000"/>
            <a:buFont typeface="Calibri"/>
            <a:buNone/>
          </a:pPr>
          <a:r>
            <a:rPr lang="en-US" sz="1000" b="0" i="0">
              <a:latin typeface="Calibri"/>
              <a:ea typeface="Calibri"/>
              <a:cs typeface="Calibri"/>
              <a:sym typeface="Calibri"/>
            </a:rPr>
            <a:t>Jumlah  seluruh sasaran bayi lahir hidup sd 1 tahun di wilayah kerja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130</xdr:row>
      <xdr:rowOff>95250</xdr:rowOff>
    </xdr:from>
    <xdr:ext cx="4000500" cy="962025"/>
    <xdr:sp macro="" textlink="">
      <xdr:nvSpPr>
        <xdr:cNvPr id="80" name="Shape 80"/>
        <xdr:cNvSpPr txBox="1"/>
      </xdr:nvSpPr>
      <xdr:spPr>
        <a:xfrm>
          <a:off x="3346380" y="3299132"/>
          <a:ext cx="3999241" cy="96173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100" b="0" i="0">
              <a:latin typeface="Calibri"/>
              <a:ea typeface="Calibri"/>
              <a:cs typeface="Calibri"/>
              <a:sym typeface="Calibri"/>
            </a:rPr>
            <a:t>Jumlah bayi lahir hidup sd usia 1 tahun yang mendapat imunisasi IPV oleh petugas puskesmas/ jejaringnya dalam kurun waktu 1 tahun  </a:t>
          </a:r>
          <a:endParaRPr sz="9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100" b="0" i="0">
              <a:latin typeface="Calibri"/>
              <a:ea typeface="Calibri"/>
              <a:cs typeface="Calibri"/>
              <a:sym typeface="Calibri"/>
            </a:rPr>
            <a:t>Jumlah  seluruh sasaran bayi lahir hidup sd 1 tahun di wilayah kerja puskesmas dalam kurun waktu 1 tahun</a:t>
          </a:r>
          <a:endParaRPr sz="900"/>
        </a:p>
      </xdr:txBody>
    </xdr:sp>
    <xdr:clientData fLocksWithSheet="0"/>
  </xdr:oneCellAnchor>
  <xdr:oneCellAnchor>
    <xdr:from>
      <xdr:col>4</xdr:col>
      <xdr:colOff>0</xdr:colOff>
      <xdr:row>131</xdr:row>
      <xdr:rowOff>0</xdr:rowOff>
    </xdr:from>
    <xdr:ext cx="4000500" cy="981075"/>
    <xdr:sp macro="" textlink="">
      <xdr:nvSpPr>
        <xdr:cNvPr id="81" name="Shape 81"/>
        <xdr:cNvSpPr txBox="1"/>
      </xdr:nvSpPr>
      <xdr:spPr>
        <a:xfrm>
          <a:off x="3346871" y="3293442"/>
          <a:ext cx="3998258" cy="97311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100" b="0" i="0">
              <a:latin typeface="Calibri"/>
              <a:ea typeface="Calibri"/>
              <a:cs typeface="Calibri"/>
              <a:sym typeface="Calibri"/>
            </a:rPr>
            <a:t>Jumlah bayi lahir hidup sd usia 1 tahun yang mendapat imunisasi MR oleh petugas puskesmas/ jejaringnya dalam kurun waktu 1 tahun  </a:t>
          </a:r>
          <a:endParaRPr sz="9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100" b="0" i="0">
              <a:latin typeface="Calibri"/>
              <a:ea typeface="Calibri"/>
              <a:cs typeface="Calibri"/>
              <a:sym typeface="Calibri"/>
            </a:rPr>
            <a:t>    Jumlah  seluruh sasaran bayi lahir hidup sd 1 tahun di wilayah kerja puskesmas dalam kurun waktu 1 tahun</a:t>
          </a:r>
          <a:endParaRPr sz="900"/>
        </a:p>
      </xdr:txBody>
    </xdr:sp>
    <xdr:clientData fLocksWithSheet="0"/>
  </xdr:oneCellAnchor>
  <xdr:oneCellAnchor>
    <xdr:from>
      <xdr:col>4</xdr:col>
      <xdr:colOff>0</xdr:colOff>
      <xdr:row>132</xdr:row>
      <xdr:rowOff>0</xdr:rowOff>
    </xdr:from>
    <xdr:ext cx="4057650" cy="866775"/>
    <xdr:sp macro="" textlink="">
      <xdr:nvSpPr>
        <xdr:cNvPr id="82" name="Shape 82"/>
        <xdr:cNvSpPr txBox="1"/>
      </xdr:nvSpPr>
      <xdr:spPr>
        <a:xfrm>
          <a:off x="3320547" y="3350206"/>
          <a:ext cx="4050906" cy="859588"/>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siswa/i SD kelas 1 yang mendapat imunisasi DT oleh petugas puskesmas/ </a:t>
          </a:r>
          <a:r>
            <a:rPr lang="en-US" sz="1000" b="0" i="0">
              <a:latin typeface="Calibri"/>
              <a:ea typeface="Calibri"/>
              <a:cs typeface="Calibri"/>
              <a:sym typeface="Calibri"/>
            </a:rPr>
            <a:t>jejaringnya dalam kurun waktu 1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1100" b="0" i="0">
              <a:latin typeface="Calibri"/>
              <a:ea typeface="Calibri"/>
              <a:cs typeface="Calibri"/>
              <a:sym typeface="Calibri"/>
            </a:rPr>
            <a:t>    Jumlah  seluruh siswa/i kelas 1 SD/MI di wilayah kerja puskesmas dalam kurun waktu 1 tahun  </a:t>
          </a:r>
          <a:endParaRPr sz="900"/>
        </a:p>
      </xdr:txBody>
    </xdr:sp>
    <xdr:clientData fLocksWithSheet="0"/>
  </xdr:oneCellAnchor>
  <xdr:oneCellAnchor>
    <xdr:from>
      <xdr:col>4</xdr:col>
      <xdr:colOff>0</xdr:colOff>
      <xdr:row>133</xdr:row>
      <xdr:rowOff>0</xdr:rowOff>
    </xdr:from>
    <xdr:ext cx="4076700" cy="962025"/>
    <xdr:sp macro="" textlink="">
      <xdr:nvSpPr>
        <xdr:cNvPr id="83" name="Shape 83"/>
        <xdr:cNvSpPr txBox="1"/>
      </xdr:nvSpPr>
      <xdr:spPr>
        <a:xfrm>
          <a:off x="3310635" y="3301022"/>
          <a:ext cx="4070730" cy="95795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100" b="0" i="0">
              <a:latin typeface="Calibri"/>
              <a:ea typeface="Calibri"/>
              <a:cs typeface="Calibri"/>
              <a:sym typeface="Calibri"/>
            </a:rPr>
            <a:t>        Jumlah siswa/i SD/MI kelas 1 yang mendapat imunisasi Td oleh petugas puskesmas/ jejaringnya dalam kurun waktu 1 tahun  </a:t>
          </a:r>
          <a:endParaRPr sz="9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marR="0" lvl="0" indent="0" algn="l" rtl="0">
            <a:lnSpc>
              <a:spcPct val="100000"/>
            </a:lnSpc>
            <a:spcBef>
              <a:spcPts val="0"/>
            </a:spcBef>
            <a:spcAft>
              <a:spcPts val="0"/>
            </a:spcAft>
            <a:buSzPts val="1100"/>
            <a:buFont typeface="Calibri"/>
            <a:buNone/>
          </a:pPr>
          <a:r>
            <a:rPr lang="en-US" sz="1100" b="0" i="0">
              <a:latin typeface="Calibri"/>
              <a:ea typeface="Calibri"/>
              <a:cs typeface="Calibri"/>
              <a:sym typeface="Calibri"/>
            </a:rPr>
            <a:t>        Jumlah  seluruh siswa/i kelas 2 dan 5 SD/MI di wilayah kerja puskesmas dalam kurun waktu 1 tahun  </a:t>
          </a:r>
          <a:endParaRPr sz="1100"/>
        </a:p>
        <a:p>
          <a:pPr marL="0" lvl="0" indent="0" algn="l" rtl="0">
            <a:spcBef>
              <a:spcPts val="0"/>
            </a:spcBef>
            <a:spcAft>
              <a:spcPts val="0"/>
            </a:spcAft>
            <a:buNone/>
          </a:pPr>
          <a:endParaRPr sz="900"/>
        </a:p>
      </xdr:txBody>
    </xdr:sp>
    <xdr:clientData fLocksWithSheet="0"/>
  </xdr:oneCellAnchor>
  <xdr:oneCellAnchor>
    <xdr:from>
      <xdr:col>4</xdr:col>
      <xdr:colOff>0</xdr:colOff>
      <xdr:row>134</xdr:row>
      <xdr:rowOff>0</xdr:rowOff>
    </xdr:from>
    <xdr:ext cx="4000500" cy="1009650"/>
    <xdr:sp macro="" textlink="">
      <xdr:nvSpPr>
        <xdr:cNvPr id="84" name="Shape 84"/>
        <xdr:cNvSpPr txBox="1"/>
      </xdr:nvSpPr>
      <xdr:spPr>
        <a:xfrm>
          <a:off x="3346871" y="3276274"/>
          <a:ext cx="3998258" cy="100745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100" b="0" i="0">
              <a:latin typeface="Calibri"/>
              <a:ea typeface="Calibri"/>
              <a:cs typeface="Calibri"/>
              <a:sym typeface="Calibri"/>
            </a:rPr>
            <a:t>        Jumlah siswa/i SD/MI kelas 1 yang mendapat imunisasi MR oleh petugas puskesmas/ jejaringnya dalam kurun waktu 1 tahun  </a:t>
          </a:r>
          <a:endParaRPr sz="9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marR="0" lvl="0" indent="0" algn="l" rtl="0">
            <a:lnSpc>
              <a:spcPct val="100000"/>
            </a:lnSpc>
            <a:spcBef>
              <a:spcPts val="0"/>
            </a:spcBef>
            <a:spcAft>
              <a:spcPts val="0"/>
            </a:spcAft>
            <a:buSzPts val="1100"/>
            <a:buFont typeface="Calibri"/>
            <a:buNone/>
          </a:pPr>
          <a:r>
            <a:rPr lang="en-US" sz="1100" b="0" i="0">
              <a:latin typeface="Calibri"/>
              <a:ea typeface="Calibri"/>
              <a:cs typeface="Calibri"/>
              <a:sym typeface="Calibri"/>
            </a:rPr>
            <a:t>        Jumlah  seluruh siswa/i kelas 1 SD/MI di wilayah kerja puskesmas dalam kurun waktu 1 tahun  </a:t>
          </a:r>
          <a:endParaRPr sz="1100"/>
        </a:p>
        <a:p>
          <a:pPr marL="0" lvl="0" indent="0" algn="l" rtl="0">
            <a:spcBef>
              <a:spcPts val="0"/>
            </a:spcBef>
            <a:spcAft>
              <a:spcPts val="0"/>
            </a:spcAft>
            <a:buNone/>
          </a:pPr>
          <a:endParaRPr sz="900"/>
        </a:p>
      </xdr:txBody>
    </xdr:sp>
    <xdr:clientData fLocksWithSheet="0"/>
  </xdr:oneCellAnchor>
  <xdr:oneCellAnchor>
    <xdr:from>
      <xdr:col>4</xdr:col>
      <xdr:colOff>38100</xdr:colOff>
      <xdr:row>135</xdr:row>
      <xdr:rowOff>152400</xdr:rowOff>
    </xdr:from>
    <xdr:ext cx="3962400" cy="895350"/>
    <xdr:sp macro="" textlink="">
      <xdr:nvSpPr>
        <xdr:cNvPr id="85" name="Shape 85"/>
        <xdr:cNvSpPr txBox="1"/>
      </xdr:nvSpPr>
      <xdr:spPr>
        <a:xfrm>
          <a:off x="3365284" y="3336243"/>
          <a:ext cx="3961433" cy="887514"/>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b="0" i="0">
              <a:latin typeface="Calibri"/>
              <a:ea typeface="Calibri"/>
              <a:cs typeface="Calibri"/>
              <a:sym typeface="Calibri"/>
            </a:rPr>
            <a:t>Jumlah ibu hamil yang mendapat imunisasi Td 2+ oleh petugas puskesmas/ jejaringnya dalam kurun waktu 1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seluruh sasaran ibu hamil di wilayah kerja puskesmas </a:t>
          </a:r>
          <a:r>
            <a:rPr lang="en-US" sz="1000" b="0" i="0">
              <a:latin typeface="Calibri"/>
              <a:ea typeface="Calibri"/>
              <a:cs typeface="Calibri"/>
              <a:sym typeface="Calibri"/>
            </a:rPr>
            <a:t>dalam kurun waktu 1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136</xdr:row>
      <xdr:rowOff>171450</xdr:rowOff>
    </xdr:from>
    <xdr:ext cx="3952875" cy="733425"/>
    <xdr:sp macro="" textlink="">
      <xdr:nvSpPr>
        <xdr:cNvPr id="86" name="Shape 86"/>
        <xdr:cNvSpPr txBox="1"/>
      </xdr:nvSpPr>
      <xdr:spPr>
        <a:xfrm>
          <a:off x="3373565" y="3413688"/>
          <a:ext cx="3944871" cy="732624"/>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kelurahan yang mendapat imunisasi dasar lengkap oleh petugas puskesmas/ jejaringnya </a:t>
          </a:r>
          <a:r>
            <a:rPr lang="en-US" sz="1000" b="0" i="0">
              <a:latin typeface="Calibri"/>
              <a:ea typeface="Calibri"/>
              <a:cs typeface="Calibri"/>
              <a:sym typeface="Calibri"/>
            </a:rPr>
            <a:t>dalam kurun waktu 1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kelurahan di wilayah kerja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57150</xdr:colOff>
      <xdr:row>137</xdr:row>
      <xdr:rowOff>0</xdr:rowOff>
    </xdr:from>
    <xdr:ext cx="4000500" cy="1123950"/>
    <xdr:sp macro="" textlink="">
      <xdr:nvSpPr>
        <xdr:cNvPr id="87" name="Shape 87"/>
        <xdr:cNvSpPr txBox="1"/>
      </xdr:nvSpPr>
      <xdr:spPr>
        <a:xfrm>
          <a:off x="3345802" y="3218545"/>
          <a:ext cx="4000397" cy="112291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a:latin typeface="Calibri"/>
              <a:ea typeface="Calibri"/>
              <a:cs typeface="Calibri"/>
              <a:sym typeface="Calibri"/>
            </a:rPr>
            <a:t>Jumlah  bayi</a:t>
          </a:r>
          <a:r>
            <a:rPr lang="en-US" sz="1000">
              <a:latin typeface="Calibri"/>
              <a:ea typeface="Calibri"/>
              <a:cs typeface="Calibri"/>
              <a:sym typeface="Calibri"/>
            </a:rPr>
            <a:t> lahir hidup sd usia 1 tahun</a:t>
          </a:r>
          <a:r>
            <a:rPr lang="en-US" sz="900">
              <a:latin typeface="Calibri"/>
              <a:ea typeface="Calibri"/>
              <a:cs typeface="Calibri"/>
              <a:sym typeface="Calibri"/>
            </a:rPr>
            <a:t> yang mendapatkan imunisasi  </a:t>
          </a:r>
          <a:r>
            <a:rPr lang="en-US" sz="900"/>
            <a:t>1 dosis BCG, 3 dosis DPT, 4 dosis polio, 4 dosis hepatitis B, 1 dosis campak di wilayah kerja puskesmas dalam kurun waktu 1 tahun</a:t>
          </a:r>
          <a:endParaRPr sz="9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1050" b="0" i="0">
              <a:latin typeface="Calibri"/>
              <a:ea typeface="Calibri"/>
              <a:cs typeface="Calibri"/>
              <a:sym typeface="Calibri"/>
            </a:rPr>
            <a:t>Jumlah  seluruh sasaran bayi lahir hidup dalam kurun waktu 1 tahun</a:t>
          </a:r>
          <a:endParaRPr sz="105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138</xdr:row>
      <xdr:rowOff>0</xdr:rowOff>
    </xdr:from>
    <xdr:ext cx="4019550" cy="885825"/>
    <xdr:sp macro="" textlink="">
      <xdr:nvSpPr>
        <xdr:cNvPr id="88" name="Shape 88"/>
        <xdr:cNvSpPr txBox="1"/>
      </xdr:nvSpPr>
      <xdr:spPr>
        <a:xfrm>
          <a:off x="3338693" y="3341397"/>
          <a:ext cx="4014615" cy="87720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laporan SKDR yang diinput dalam aplikasi oleh petugas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48</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57150</xdr:colOff>
      <xdr:row>139</xdr:row>
      <xdr:rowOff>123825</xdr:rowOff>
    </xdr:from>
    <xdr:ext cx="4000500" cy="828675"/>
    <xdr:sp macro="" textlink="">
      <xdr:nvSpPr>
        <xdr:cNvPr id="89" name="Shape 89"/>
        <xdr:cNvSpPr txBox="1"/>
      </xdr:nvSpPr>
      <xdr:spPr>
        <a:xfrm>
          <a:off x="3346163" y="3370425"/>
          <a:ext cx="3999675" cy="8191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kasus KLB di wilayah tertentu di wilayah kerja puskesmas dalam kurun waktu 1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kasus KLB yang ditanggulangi di wilayah kerja puskesmas dalam kururn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144</xdr:row>
      <xdr:rowOff>66675</xdr:rowOff>
    </xdr:from>
    <xdr:ext cx="4010025" cy="895350"/>
    <xdr:sp macro="" textlink="">
      <xdr:nvSpPr>
        <xdr:cNvPr id="90" name="Shape 90"/>
        <xdr:cNvSpPr txBox="1"/>
      </xdr:nvSpPr>
      <xdr:spPr>
        <a:xfrm>
          <a:off x="3342398" y="3334676"/>
          <a:ext cx="4007205" cy="89064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a:latin typeface="Calibri"/>
              <a:ea typeface="Calibri"/>
              <a:cs typeface="Calibri"/>
              <a:sym typeface="Calibri"/>
            </a:rPr>
            <a:t>Jumlah  pemeriksaan covid-19 di wilayah tertentu dalam kurun waktu satu minggu</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   x100%</a:t>
          </a:r>
          <a:endParaRPr sz="1400"/>
        </a:p>
        <a:p>
          <a:pPr marL="0" lvl="0" indent="0" algn="l" rtl="0">
            <a:spcBef>
              <a:spcPts val="0"/>
            </a:spcBef>
            <a:spcAft>
              <a:spcPts val="0"/>
            </a:spcAft>
            <a:buNone/>
          </a:pPr>
          <a:r>
            <a:rPr lang="en-US" sz="1000">
              <a:latin typeface="Calibri"/>
              <a:ea typeface="Calibri"/>
              <a:cs typeface="Calibri"/>
              <a:sym typeface="Calibri"/>
            </a:rPr>
            <a:t>1/1000  x jumlah penduduk di wilayah tertentu dalam waktu 1 minggu</a:t>
          </a:r>
          <a:endParaRPr sz="10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145</xdr:row>
      <xdr:rowOff>85725</xdr:rowOff>
    </xdr:from>
    <xdr:ext cx="4124325" cy="847725"/>
    <xdr:sp macro="" textlink="">
      <xdr:nvSpPr>
        <xdr:cNvPr id="91" name="Shape 91"/>
        <xdr:cNvSpPr txBox="1"/>
      </xdr:nvSpPr>
      <xdr:spPr>
        <a:xfrm>
          <a:off x="3286776" y="3357973"/>
          <a:ext cx="4118449" cy="84405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a:latin typeface="Calibri"/>
              <a:ea typeface="Calibri"/>
              <a:cs typeface="Calibri"/>
              <a:sym typeface="Calibri"/>
            </a:rPr>
            <a:t>Jumlah Pasien terkonfirmasi Covid-19 yang mendapatkan pengobatan di wilayah kerja puskesmas dalam kurun waktu 1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   </a:t>
          </a:r>
          <a:endParaRPr sz="1400"/>
        </a:p>
        <a:p>
          <a:pPr marL="0" lvl="0" indent="0" algn="l" rtl="0">
            <a:spcBef>
              <a:spcPts val="0"/>
            </a:spcBef>
            <a:spcAft>
              <a:spcPts val="0"/>
            </a:spcAft>
            <a:buNone/>
          </a:pPr>
          <a:r>
            <a:rPr lang="en-US" sz="1000">
              <a:latin typeface="Calibri"/>
              <a:ea typeface="Calibri"/>
              <a:cs typeface="Calibri"/>
              <a:sym typeface="Calibri"/>
            </a:rPr>
            <a:t>jumlah seluruh pasien terkonfirmasi positif Covid-19 di wilayah kerja Puskesmas</a:t>
          </a:r>
          <a:endParaRPr sz="10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148</xdr:row>
      <xdr:rowOff>333375</xdr:rowOff>
    </xdr:from>
    <xdr:ext cx="3933825" cy="809625"/>
    <xdr:sp macro="" textlink="">
      <xdr:nvSpPr>
        <xdr:cNvPr id="93" name="Shape 93"/>
        <xdr:cNvSpPr txBox="1"/>
      </xdr:nvSpPr>
      <xdr:spPr>
        <a:xfrm>
          <a:off x="3380310" y="3378510"/>
          <a:ext cx="3931381" cy="80298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penyehat tradisional yang dibina petugas Puskesmas di </a:t>
          </a:r>
          <a:endParaRPr sz="1400"/>
        </a:p>
        <a:p>
          <a:pPr marL="0" lvl="0" indent="0" algn="l" rtl="0">
            <a:spcBef>
              <a:spcPts val="0"/>
            </a:spcBef>
            <a:spcAft>
              <a:spcPts val="0"/>
            </a:spcAft>
            <a:buNone/>
          </a:pPr>
          <a:r>
            <a:rPr lang="en-US" sz="900">
              <a:latin typeface="Calibri"/>
              <a:ea typeface="Calibri"/>
              <a:cs typeface="Calibri"/>
              <a:sym typeface="Calibri"/>
            </a:rPr>
            <a:t>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penyehat tradisional seluruhnya di wilayah Puskesmas</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123825</xdr:colOff>
      <xdr:row>149</xdr:row>
      <xdr:rowOff>238125</xdr:rowOff>
    </xdr:from>
    <xdr:ext cx="3933825" cy="857250"/>
    <xdr:sp macro="" textlink="">
      <xdr:nvSpPr>
        <xdr:cNvPr id="94" name="Shape 94"/>
        <xdr:cNvSpPr txBox="1"/>
      </xdr:nvSpPr>
      <xdr:spPr>
        <a:xfrm>
          <a:off x="3380528" y="3351916"/>
          <a:ext cx="3930944" cy="85616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penyehat tradisional yang terdaftar di wilayah kerja </a:t>
          </a:r>
          <a:endParaRPr sz="1400"/>
        </a:p>
        <a:p>
          <a:pPr marL="0" lvl="0" indent="0" algn="l" rtl="0">
            <a:spcBef>
              <a:spcPts val="0"/>
            </a:spcBef>
            <a:spcAft>
              <a:spcPts val="0"/>
            </a:spcAft>
            <a:buNone/>
          </a:pPr>
          <a:r>
            <a:rPr lang="en-US" sz="900">
              <a:latin typeface="Calibri"/>
              <a:ea typeface="Calibri"/>
              <a:cs typeface="Calibri"/>
              <a:sym typeface="Calibri"/>
            </a:rPr>
            <a:t>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penyehat tradisional yang ada di wilayah Puskesmas </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161925</xdr:colOff>
      <xdr:row>150</xdr:row>
      <xdr:rowOff>200025</xdr:rowOff>
    </xdr:from>
    <xdr:ext cx="3943350" cy="828675"/>
    <xdr:sp macro="" textlink="">
      <xdr:nvSpPr>
        <xdr:cNvPr id="95" name="Shape 95"/>
        <xdr:cNvSpPr txBox="1"/>
      </xdr:nvSpPr>
      <xdr:spPr>
        <a:xfrm>
          <a:off x="3376272" y="3369118"/>
          <a:ext cx="3939456" cy="82176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Kelompok TOGA yang dibina petugas Puskesmas di</a:t>
          </a:r>
          <a:endParaRPr sz="900">
            <a:latin typeface="Calibri"/>
            <a:ea typeface="Calibri"/>
            <a:cs typeface="Calibri"/>
            <a:sym typeface="Calibri"/>
          </a:endParaRPr>
        </a:p>
        <a:p>
          <a:pPr marL="0" lvl="0" indent="0" algn="l" rtl="0">
            <a:spcBef>
              <a:spcPts val="0"/>
            </a:spcBef>
            <a:spcAft>
              <a:spcPts val="0"/>
            </a:spcAft>
            <a:buNone/>
          </a:pPr>
          <a:r>
            <a:rPr lang="en-US" sz="900">
              <a:latin typeface="Calibri"/>
              <a:ea typeface="Calibri"/>
              <a:cs typeface="Calibri"/>
              <a:sym typeface="Calibri"/>
            </a:rPr>
            <a:t>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Kelompok TOGA seluruhnya di wilayah Puskesmas</a:t>
          </a:r>
          <a:endParaRPr sz="900"/>
        </a:p>
        <a:p>
          <a:pPr marL="0" lvl="0" indent="0" algn="l" rtl="0">
            <a:spcBef>
              <a:spcPts val="0"/>
            </a:spcBef>
            <a:spcAft>
              <a:spcPts val="0"/>
            </a:spcAft>
            <a:buNone/>
          </a:pPr>
          <a:r>
            <a:rPr lang="en-US" sz="900">
              <a:latin typeface="Calibri"/>
              <a:ea typeface="Calibri"/>
              <a:cs typeface="Calibri"/>
              <a:sym typeface="Calibri"/>
            </a:rPr>
            <a:t>    dalam kurun waktu 1 tahun</a:t>
          </a:r>
          <a:endParaRPr sz="9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200025</xdr:colOff>
      <xdr:row>151</xdr:row>
      <xdr:rowOff>161925</xdr:rowOff>
    </xdr:from>
    <xdr:ext cx="3838575" cy="714375"/>
    <xdr:sp macro="" textlink="">
      <xdr:nvSpPr>
        <xdr:cNvPr id="96" name="Shape 96"/>
        <xdr:cNvSpPr txBox="1"/>
      </xdr:nvSpPr>
      <xdr:spPr>
        <a:xfrm>
          <a:off x="3431406" y="3425390"/>
          <a:ext cx="3829188" cy="70922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Puskesmas yang melakukan pelayanan tradisional</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puskesmas</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3</xdr:col>
      <xdr:colOff>1752600</xdr:colOff>
      <xdr:row>146</xdr:row>
      <xdr:rowOff>0</xdr:rowOff>
    </xdr:from>
    <xdr:ext cx="1019175" cy="266700"/>
    <xdr:sp macro="" textlink="">
      <xdr:nvSpPr>
        <xdr:cNvPr id="97" name="Shape 97"/>
        <xdr:cNvSpPr txBox="1"/>
      </xdr:nvSpPr>
      <xdr:spPr>
        <a:xfrm>
          <a:off x="4838706" y="3647720"/>
          <a:ext cx="101458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2114550</xdr:colOff>
      <xdr:row>146</xdr:row>
      <xdr:rowOff>0</xdr:rowOff>
    </xdr:from>
    <xdr:ext cx="981075" cy="266700"/>
    <xdr:sp macro="" textlink="">
      <xdr:nvSpPr>
        <xdr:cNvPr id="98" name="Shape 98"/>
        <xdr:cNvSpPr txBox="1"/>
      </xdr:nvSpPr>
      <xdr:spPr>
        <a:xfrm>
          <a:off x="4859808" y="3647720"/>
          <a:ext cx="972385"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146</xdr:row>
      <xdr:rowOff>0</xdr:rowOff>
    </xdr:from>
    <xdr:ext cx="809625" cy="266700"/>
    <xdr:sp macro="" textlink="">
      <xdr:nvSpPr>
        <xdr:cNvPr id="99" name="Shape 99"/>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146</xdr:row>
      <xdr:rowOff>0</xdr:rowOff>
    </xdr:from>
    <xdr:ext cx="1000125" cy="266700"/>
    <xdr:sp macro="" textlink="">
      <xdr:nvSpPr>
        <xdr:cNvPr id="101" name="Shape 101"/>
        <xdr:cNvSpPr txBox="1"/>
      </xdr:nvSpPr>
      <xdr:spPr>
        <a:xfrm>
          <a:off x="4848317" y="3647720"/>
          <a:ext cx="995366"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146</xdr:row>
      <xdr:rowOff>0</xdr:rowOff>
    </xdr:from>
    <xdr:ext cx="895350" cy="266700"/>
    <xdr:sp macro="" textlink="">
      <xdr:nvSpPr>
        <xdr:cNvPr id="102" name="Shape 102"/>
        <xdr:cNvSpPr txBox="1"/>
      </xdr:nvSpPr>
      <xdr:spPr>
        <a:xfrm>
          <a:off x="4901400" y="3647720"/>
          <a:ext cx="88920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114300</xdr:colOff>
      <xdr:row>153</xdr:row>
      <xdr:rowOff>76200</xdr:rowOff>
    </xdr:from>
    <xdr:ext cx="3895725" cy="695325"/>
    <xdr:sp macro="" textlink="">
      <xdr:nvSpPr>
        <xdr:cNvPr id="110" name="Shape 110"/>
        <xdr:cNvSpPr txBox="1"/>
      </xdr:nvSpPr>
      <xdr:spPr>
        <a:xfrm>
          <a:off x="3402900" y="3437100"/>
          <a:ext cx="3886200" cy="6858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jemaah haji yang diperiksa kebugaran di wilayah kerja puskesmas pada waktu satu tahun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jemaah haji di wilayah kerja puskesmas dalam waktu satu tahun  </a:t>
          </a:r>
          <a:endParaRPr sz="1400"/>
        </a:p>
      </xdr:txBody>
    </xdr:sp>
    <xdr:clientData fLocksWithSheet="0"/>
  </xdr:oneCellAnchor>
  <xdr:oneCellAnchor>
    <xdr:from>
      <xdr:col>4</xdr:col>
      <xdr:colOff>123825</xdr:colOff>
      <xdr:row>155</xdr:row>
      <xdr:rowOff>200025</xdr:rowOff>
    </xdr:from>
    <xdr:ext cx="3943350" cy="676275"/>
    <xdr:sp macro="" textlink="">
      <xdr:nvSpPr>
        <xdr:cNvPr id="111" name="Shape 111"/>
        <xdr:cNvSpPr txBox="1"/>
      </xdr:nvSpPr>
      <xdr:spPr>
        <a:xfrm>
          <a:off x="3379088" y="3446625"/>
          <a:ext cx="3933825" cy="6667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Pos UKK yang terbentuk di wilayah kerja puskesmas</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Kelurahan Yang ada di wilayah kerja puskesmas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158</xdr:row>
      <xdr:rowOff>66675</xdr:rowOff>
    </xdr:from>
    <xdr:ext cx="4019550" cy="771525"/>
    <xdr:sp macro="" textlink="">
      <xdr:nvSpPr>
        <xdr:cNvPr id="112" name="Shape 112"/>
        <xdr:cNvSpPr txBox="1"/>
      </xdr:nvSpPr>
      <xdr:spPr>
        <a:xfrm>
          <a:off x="3339139" y="3398597"/>
          <a:ext cx="4013723" cy="76280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UKBM yang mendapat pembinaan kesehatan gigi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dan mulut di wilayah kerja Puskesmas dalam kurun waktu 1 tahun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UKBM yang ada di wilayah kerja Puskesmas dalam kurun</a:t>
          </a:r>
          <a:endParaRPr sz="1400"/>
        </a:p>
        <a:p>
          <a:pPr marL="0" lvl="0" indent="0" algn="l" rtl="0">
            <a:spcBef>
              <a:spcPts val="0"/>
            </a:spcBef>
            <a:spcAft>
              <a:spcPts val="0"/>
            </a:spcAft>
            <a:buNone/>
          </a:pPr>
          <a:r>
            <a:rPr lang="en-US" sz="900">
              <a:latin typeface="Calibri"/>
              <a:ea typeface="Calibri"/>
              <a:cs typeface="Calibri"/>
              <a:sym typeface="Calibri"/>
            </a:rPr>
            <a:t>    waktu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123825</xdr:colOff>
      <xdr:row>160</xdr:row>
      <xdr:rowOff>123825</xdr:rowOff>
    </xdr:from>
    <xdr:ext cx="3962400" cy="971550"/>
    <xdr:sp macro="" textlink="">
      <xdr:nvSpPr>
        <xdr:cNvPr id="113" name="Shape 113"/>
        <xdr:cNvSpPr txBox="1"/>
      </xdr:nvSpPr>
      <xdr:spPr>
        <a:xfrm>
          <a:off x="3366148" y="3295781"/>
          <a:ext cx="3959704" cy="96843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siswa SD/ MI kelas 1 yang mendapat pemeriksaan kesehatan gigi</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dan mulut oleh petugas Puskesmas di wilayah kerja Puskesmas </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dalam kurun waktu 1 tahun</a:t>
          </a:r>
          <a:endParaRPr sz="900" b="0" i="0" u="none" strike="noStrike">
            <a:solidFill>
              <a:srgbClr val="000000"/>
            </a:solidFill>
            <a:latin typeface="Calibri"/>
            <a:ea typeface="Calibri"/>
            <a:cs typeface="Calibri"/>
            <a:sym typeface="Calibri"/>
          </a:endParaRPr>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semua siswa SD/ MI  kelas 1 yang berada di wilayah kerja Puskesmas </a:t>
          </a:r>
          <a:endParaRPr sz="900"/>
        </a:p>
        <a:p>
          <a:pPr marL="0" lvl="0" indent="0" algn="l" rtl="0">
            <a:lnSpc>
              <a:spcPct val="111111"/>
            </a:lnSpc>
            <a:spcBef>
              <a:spcPts val="0"/>
            </a:spcBef>
            <a:spcAft>
              <a:spcPts val="0"/>
            </a:spcAft>
            <a:buNone/>
          </a:pPr>
          <a:r>
            <a:rPr lang="en-US" sz="900">
              <a:latin typeface="Calibri"/>
              <a:ea typeface="Calibri"/>
              <a:cs typeface="Calibri"/>
              <a:sym typeface="Calibri"/>
            </a:rPr>
            <a:t>   dalam kurun waktu 1 tahun</a:t>
          </a:r>
          <a:endParaRPr sz="9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123825</xdr:colOff>
      <xdr:row>161</xdr:row>
      <xdr:rowOff>123825</xdr:rowOff>
    </xdr:from>
    <xdr:ext cx="3971925" cy="809625"/>
    <xdr:sp macro="" textlink="">
      <xdr:nvSpPr>
        <xdr:cNvPr id="114" name="Shape 114"/>
        <xdr:cNvSpPr txBox="1"/>
      </xdr:nvSpPr>
      <xdr:spPr>
        <a:xfrm>
          <a:off x="3363428" y="3378400"/>
          <a:ext cx="3965145" cy="803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siswa SD/ MI yang mendapat penanganan oleh petugas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Puskesmas di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siswa SD/ MI yang membutuhkan perawatan </a:t>
          </a:r>
          <a:endParaRPr sz="1400"/>
        </a:p>
        <a:p>
          <a:pPr marL="0" lvl="0" indent="0" algn="l" rtl="0">
            <a:spcBef>
              <a:spcPts val="0"/>
            </a:spcBef>
            <a:spcAft>
              <a:spcPts val="0"/>
            </a:spcAft>
            <a:buNone/>
          </a:pPr>
          <a:r>
            <a:rPr lang="en-US" sz="900">
              <a:latin typeface="Calibri"/>
              <a:ea typeface="Calibri"/>
              <a:cs typeface="Calibri"/>
              <a:sym typeface="Calibri"/>
            </a:rPr>
            <a:t>   Puskesmas dalam kurun waktu 1 tahun</a:t>
          </a:r>
          <a:endParaRPr sz="900">
            <a:latin typeface="Calibri"/>
            <a:ea typeface="Calibri"/>
            <a:cs typeface="Calibri"/>
            <a:sym typeface="Calibri"/>
          </a:endParaRPr>
        </a:p>
      </xdr:txBody>
    </xdr:sp>
    <xdr:clientData fLocksWithSheet="0"/>
  </xdr:oneCellAnchor>
  <xdr:oneCellAnchor>
    <xdr:from>
      <xdr:col>4</xdr:col>
      <xdr:colOff>95250</xdr:colOff>
      <xdr:row>168</xdr:row>
      <xdr:rowOff>142875</xdr:rowOff>
    </xdr:from>
    <xdr:ext cx="3943350" cy="752475"/>
    <xdr:sp macro="" textlink="">
      <xdr:nvSpPr>
        <xdr:cNvPr id="116" name="Shape 116"/>
        <xdr:cNvSpPr txBox="1"/>
      </xdr:nvSpPr>
      <xdr:spPr>
        <a:xfrm>
          <a:off x="3374604" y="3406529"/>
          <a:ext cx="3942793" cy="74694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pasien rawat inap PONED (baru dan lama) di Puskesmas yang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mendapat</a:t>
          </a:r>
          <a:r>
            <a:rPr lang="en-US" sz="900">
              <a:solidFill>
                <a:srgbClr val="000000"/>
              </a:solidFill>
              <a:latin typeface="Calibri"/>
              <a:ea typeface="Calibri"/>
              <a:cs typeface="Calibri"/>
              <a:sym typeface="Calibri"/>
            </a:rPr>
            <a:t> ASKEP</a:t>
          </a:r>
          <a:r>
            <a:rPr lang="en-US" sz="900">
              <a:latin typeface="Calibri"/>
              <a:ea typeface="Calibri"/>
              <a:cs typeface="Calibri"/>
              <a:sym typeface="Calibri"/>
            </a:rPr>
            <a:t> dalam kurun waktu 1 tahun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total pasien yang dirawat di Puskesmas Rawat Inap selama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periode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95250</xdr:colOff>
      <xdr:row>170</xdr:row>
      <xdr:rowOff>200025</xdr:rowOff>
    </xdr:from>
    <xdr:ext cx="3962400" cy="609600"/>
    <xdr:sp macro="" textlink="">
      <xdr:nvSpPr>
        <xdr:cNvPr id="117" name="Shape 117"/>
        <xdr:cNvSpPr txBox="1"/>
      </xdr:nvSpPr>
      <xdr:spPr>
        <a:xfrm>
          <a:off x="3366294" y="3476357"/>
          <a:ext cx="3959412" cy="60728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lama dirawat</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pasien keluar (hidup + mati)</a:t>
          </a:r>
          <a:endParaRPr sz="9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95250</xdr:colOff>
      <xdr:row>169</xdr:row>
      <xdr:rowOff>152400</xdr:rowOff>
    </xdr:from>
    <xdr:ext cx="3962400" cy="704850"/>
    <xdr:sp macro="" textlink="">
      <xdr:nvSpPr>
        <xdr:cNvPr id="118" name="Shape 118"/>
        <xdr:cNvSpPr txBox="1"/>
      </xdr:nvSpPr>
      <xdr:spPr>
        <a:xfrm>
          <a:off x="3366294" y="3431379"/>
          <a:ext cx="3959412" cy="69724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hari perawatan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tempat tidur tersedia X jumlah hari pada satuan waktu tertentu)</a:t>
          </a:r>
          <a:endParaRPr sz="900">
            <a:latin typeface="Calibri"/>
            <a:ea typeface="Calibri"/>
            <a:cs typeface="Calibri"/>
            <a:sym typeface="Calibri"/>
          </a:endParaRPr>
        </a:p>
      </xdr:txBody>
    </xdr:sp>
    <xdr:clientData fLocksWithSheet="0"/>
  </xdr:oneCellAnchor>
  <xdr:oneCellAnchor>
    <xdr:from>
      <xdr:col>4</xdr:col>
      <xdr:colOff>152400</xdr:colOff>
      <xdr:row>165</xdr:row>
      <xdr:rowOff>238125</xdr:rowOff>
    </xdr:from>
    <xdr:ext cx="3933825" cy="781050"/>
    <xdr:sp macro="" textlink="">
      <xdr:nvSpPr>
        <xdr:cNvPr id="120" name="Shape 120"/>
        <xdr:cNvSpPr txBox="1"/>
      </xdr:nvSpPr>
      <xdr:spPr>
        <a:xfrm>
          <a:off x="3382255" y="3389971"/>
          <a:ext cx="3927490" cy="78005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rekam medis pasien yang terisi lengkap di</a:t>
          </a:r>
          <a:endParaRPr sz="900">
            <a:latin typeface="Calibri"/>
            <a:ea typeface="Calibri"/>
            <a:cs typeface="Calibri"/>
            <a:sym typeface="Calibri"/>
          </a:endParaRPr>
        </a:p>
        <a:p>
          <a:pPr marL="0" lvl="0" indent="0" algn="l" rtl="0">
            <a:lnSpc>
              <a:spcPct val="111111"/>
            </a:lnSpc>
            <a:spcBef>
              <a:spcPts val="0"/>
            </a:spcBef>
            <a:spcAft>
              <a:spcPts val="0"/>
            </a:spcAft>
            <a:buNone/>
          </a:pPr>
          <a:r>
            <a:rPr lang="en-US" sz="900">
              <a:latin typeface="Calibri"/>
              <a:ea typeface="Calibri"/>
              <a:cs typeface="Calibri"/>
              <a:sym typeface="Calibri"/>
            </a:rPr>
            <a:t>    Puskesmas dalam kurun waktu 1 tahun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kunjungan seluruh pasien di Puskesmas dalam kurun waktu </a:t>
          </a:r>
          <a:endParaRPr sz="1400"/>
        </a:p>
        <a:p>
          <a:pPr marL="0" lvl="0" indent="0" algn="l" rtl="0">
            <a:spcBef>
              <a:spcPts val="0"/>
            </a:spcBef>
            <a:spcAft>
              <a:spcPts val="0"/>
            </a:spcAft>
            <a:buNone/>
          </a:pPr>
          <a:r>
            <a:rPr lang="en-US" sz="900">
              <a:latin typeface="Calibri"/>
              <a:ea typeface="Calibri"/>
              <a:cs typeface="Calibri"/>
              <a:sym typeface="Calibri"/>
            </a:rPr>
            <a:t>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166</xdr:row>
      <xdr:rowOff>0</xdr:rowOff>
    </xdr:from>
    <xdr:ext cx="762000" cy="276225"/>
    <xdr:sp macro="" textlink="">
      <xdr:nvSpPr>
        <xdr:cNvPr id="166" name="Shape 166"/>
        <xdr:cNvSpPr txBox="1"/>
      </xdr:nvSpPr>
      <xdr:spPr>
        <a:xfrm>
          <a:off x="4965261" y="3645938"/>
          <a:ext cx="761478" cy="268124"/>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166</xdr:row>
      <xdr:rowOff>0</xdr:rowOff>
    </xdr:from>
    <xdr:ext cx="762000" cy="276225"/>
    <xdr:sp macro="" textlink="">
      <xdr:nvSpPr>
        <xdr:cNvPr id="2" name="Shape 166"/>
        <xdr:cNvSpPr txBox="1"/>
      </xdr:nvSpPr>
      <xdr:spPr>
        <a:xfrm>
          <a:off x="4965261" y="3645938"/>
          <a:ext cx="761478" cy="268124"/>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168</xdr:row>
      <xdr:rowOff>0</xdr:rowOff>
    </xdr:from>
    <xdr:ext cx="762000" cy="276225"/>
    <xdr:sp macro="" textlink="">
      <xdr:nvSpPr>
        <xdr:cNvPr id="136" name="Shape 136"/>
        <xdr:cNvSpPr txBox="1"/>
      </xdr:nvSpPr>
      <xdr:spPr>
        <a:xfrm>
          <a:off x="4965261" y="3644494"/>
          <a:ext cx="761478" cy="271013"/>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146</xdr:row>
      <xdr:rowOff>0</xdr:rowOff>
    </xdr:from>
    <xdr:ext cx="1057275" cy="266700"/>
    <xdr:sp macro="" textlink="">
      <xdr:nvSpPr>
        <xdr:cNvPr id="167" name="Shape 167"/>
        <xdr:cNvSpPr txBox="1"/>
      </xdr:nvSpPr>
      <xdr:spPr>
        <a:xfrm>
          <a:off x="4820040" y="3647720"/>
          <a:ext cx="105192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146</xdr:row>
      <xdr:rowOff>0</xdr:rowOff>
    </xdr:from>
    <xdr:ext cx="762000" cy="266700"/>
    <xdr:sp macro="" textlink="">
      <xdr:nvSpPr>
        <xdr:cNvPr id="137" name="Shape 137"/>
        <xdr:cNvSpPr txBox="1"/>
      </xdr:nvSpPr>
      <xdr:spPr>
        <a:xfrm>
          <a:off x="4965349" y="3647720"/>
          <a:ext cx="761302"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285750</xdr:colOff>
      <xdr:row>172</xdr:row>
      <xdr:rowOff>171450</xdr:rowOff>
    </xdr:from>
    <xdr:ext cx="3619500" cy="771525"/>
    <xdr:sp macro="" textlink="">
      <xdr:nvSpPr>
        <xdr:cNvPr id="138" name="Shape 138"/>
        <xdr:cNvSpPr txBox="1"/>
      </xdr:nvSpPr>
      <xdr:spPr>
        <a:xfrm>
          <a:off x="3536250" y="3399000"/>
          <a:ext cx="3619500" cy="7620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tindakan kebersihan tangan yang dilakukan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total peluang kebersihan tangan yang seharusnya dilakukan dalam periode observasi</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152400</xdr:colOff>
      <xdr:row>177</xdr:row>
      <xdr:rowOff>0</xdr:rowOff>
    </xdr:from>
    <xdr:ext cx="3876675" cy="800100"/>
    <xdr:sp macro="" textlink="">
      <xdr:nvSpPr>
        <xdr:cNvPr id="139" name="Shape 139"/>
        <xdr:cNvSpPr txBox="1"/>
      </xdr:nvSpPr>
      <xdr:spPr>
        <a:xfrm>
          <a:off x="3412425" y="3384713"/>
          <a:ext cx="3867150" cy="7905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pelaporan insiden keselamatan pasien ke dalam aplikasi  mutufasyankes.kemkes.go.id yang dilakukan setiap bulan dalam waktu 1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12</a:t>
          </a:r>
          <a:endParaRPr sz="1400"/>
        </a:p>
      </xdr:txBody>
    </xdr:sp>
    <xdr:clientData fLocksWithSheet="0"/>
  </xdr:oneCellAnchor>
  <xdr:oneCellAnchor>
    <xdr:from>
      <xdr:col>4</xdr:col>
      <xdr:colOff>180975</xdr:colOff>
      <xdr:row>178</xdr:row>
      <xdr:rowOff>200025</xdr:rowOff>
    </xdr:from>
    <xdr:ext cx="3876675" cy="790575"/>
    <xdr:sp macro="" textlink="">
      <xdr:nvSpPr>
        <xdr:cNvPr id="140" name="Shape 140"/>
        <xdr:cNvSpPr txBox="1"/>
      </xdr:nvSpPr>
      <xdr:spPr>
        <a:xfrm>
          <a:off x="3412425" y="3389475"/>
          <a:ext cx="3867150" cy="7810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pemberi layanan yang dilakukan identifikasi secara benar dalam periode observasi</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jumlah pemberi pelayanan yang di observasi  dalam periode observasi</a:t>
          </a:r>
          <a:endParaRPr sz="1400"/>
        </a:p>
      </xdr:txBody>
    </xdr:sp>
    <xdr:clientData fLocksWithSheet="0"/>
  </xdr:oneCellAnchor>
  <xdr:oneCellAnchor>
    <xdr:from>
      <xdr:col>4</xdr:col>
      <xdr:colOff>247650</xdr:colOff>
      <xdr:row>173</xdr:row>
      <xdr:rowOff>219075</xdr:rowOff>
    </xdr:from>
    <xdr:ext cx="3619500" cy="790575"/>
    <xdr:sp macro="" textlink="">
      <xdr:nvSpPr>
        <xdr:cNvPr id="141" name="Shape 141"/>
        <xdr:cNvSpPr txBox="1"/>
      </xdr:nvSpPr>
      <xdr:spPr>
        <a:xfrm>
          <a:off x="3536250" y="3389475"/>
          <a:ext cx="3619500" cy="7810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petugas yang patuh menggunakan APD sesuai indikasi dalam periode observasi</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seluruh petugas yang terindikasi menggunakan APD dalam periode observasi</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0</xdr:colOff>
      <xdr:row>50</xdr:row>
      <xdr:rowOff>0</xdr:rowOff>
    </xdr:from>
    <xdr:ext cx="3876675" cy="923925"/>
    <xdr:sp macro="" textlink="">
      <xdr:nvSpPr>
        <xdr:cNvPr id="142" name="Shape 142"/>
        <xdr:cNvSpPr txBox="1"/>
      </xdr:nvSpPr>
      <xdr:spPr>
        <a:xfrm>
          <a:off x="3412425" y="3322800"/>
          <a:ext cx="3867150" cy="9144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usia 0-59 bulan 29 hari yang di timbang minimal 8 kali di wilayah kerja puskesmas dalam kurun waktu satu tahun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a:solidFill>
                <a:srgbClr val="000000"/>
              </a:solidFill>
              <a:latin typeface="Calibri"/>
              <a:ea typeface="Calibri"/>
              <a:cs typeface="Calibri"/>
              <a:sym typeface="Calibri"/>
            </a:rPr>
            <a:t>Jumlah sasaran balita usia 0-59 bulan 29 hari di wilayah kerja puskesmas </a:t>
          </a:r>
          <a:endParaRPr sz="900">
            <a:solidFill>
              <a:srgbClr val="000000"/>
            </a:solidFill>
          </a:endParaRPr>
        </a:p>
        <a:p>
          <a:pPr marL="0" lvl="0" indent="0" algn="l" rtl="0">
            <a:spcBef>
              <a:spcPts val="0"/>
            </a:spcBef>
            <a:spcAft>
              <a:spcPts val="0"/>
            </a:spcAft>
            <a:buNone/>
          </a:pPr>
          <a:r>
            <a:rPr lang="en-US" sz="900" b="0" i="0">
              <a:solidFill>
                <a:srgbClr val="000000"/>
              </a:solidFill>
              <a:latin typeface="Calibri"/>
              <a:ea typeface="Calibri"/>
              <a:cs typeface="Calibri"/>
              <a:sym typeface="Calibri"/>
            </a:rPr>
            <a:t>dalam kurun waktu 1 tahun                    </a:t>
          </a:r>
          <a:r>
            <a:rPr lang="en-US" sz="1100" b="0" i="0">
              <a:solidFill>
                <a:srgbClr val="000000"/>
              </a:solidFill>
              <a:latin typeface="Calibri"/>
              <a:ea typeface="Calibri"/>
              <a:cs typeface="Calibri"/>
              <a:sym typeface="Calibri"/>
            </a:rPr>
            <a:t>                                                                                                     </a:t>
          </a:r>
          <a:endParaRPr sz="900">
            <a:solidFill>
              <a:srgbClr val="000000"/>
            </a:solidFill>
          </a:endParaRPr>
        </a:p>
      </xdr:txBody>
    </xdr:sp>
    <xdr:clientData fLocksWithSheet="0"/>
  </xdr:oneCellAnchor>
  <xdr:oneCellAnchor>
    <xdr:from>
      <xdr:col>4</xdr:col>
      <xdr:colOff>152400</xdr:colOff>
      <xdr:row>11</xdr:row>
      <xdr:rowOff>333375</xdr:rowOff>
    </xdr:from>
    <xdr:ext cx="4076700" cy="714375"/>
    <xdr:sp macro="" textlink="">
      <xdr:nvSpPr>
        <xdr:cNvPr id="143" name="Shape 143"/>
        <xdr:cNvSpPr txBox="1"/>
      </xdr:nvSpPr>
      <xdr:spPr>
        <a:xfrm>
          <a:off x="3310212" y="3422846"/>
          <a:ext cx="4071577" cy="71430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90000"/>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rumah tangga ber PHBS di wilayah kerja puskesmas </a:t>
          </a:r>
          <a:endParaRPr sz="1400"/>
        </a:p>
        <a:p>
          <a:pPr marL="0" lvl="0" indent="0" algn="l" rtl="0">
            <a:lnSpc>
              <a:spcPct val="100000"/>
            </a:lnSpc>
            <a:spcBef>
              <a:spcPts val="0"/>
            </a:spcBef>
            <a:spcAft>
              <a:spcPts val="0"/>
            </a:spcAft>
            <a:buNone/>
          </a:pPr>
          <a:r>
            <a:rPr lang="en-US" sz="900">
              <a:latin typeface="Calibri"/>
              <a:ea typeface="Calibri"/>
              <a:cs typeface="Calibri"/>
              <a:sym typeface="Calibri"/>
            </a:rPr>
            <a:t>   dalam kurun 1 tahun</a:t>
          </a:r>
          <a:endParaRPr sz="900" b="0" i="0" u="none" strike="noStrike">
            <a:solidFill>
              <a:srgbClr val="000000"/>
            </a:solidFill>
            <a:latin typeface="Calibri"/>
            <a:ea typeface="Calibri"/>
            <a:cs typeface="Calibri"/>
            <a:sym typeface="Calibri"/>
          </a:endParaRPr>
        </a:p>
        <a:p>
          <a:pPr marL="0" lvl="0" indent="0" algn="l" rtl="0">
            <a:lnSpc>
              <a:spcPct val="88888"/>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00000"/>
            </a:lnSpc>
            <a:spcBef>
              <a:spcPts val="0"/>
            </a:spcBef>
            <a:spcAft>
              <a:spcPts val="0"/>
            </a:spcAft>
            <a:buNone/>
          </a:pPr>
          <a:r>
            <a:rPr lang="en-US" sz="900">
              <a:latin typeface="Calibri"/>
              <a:ea typeface="Calibri"/>
              <a:cs typeface="Calibri"/>
              <a:sym typeface="Calibri"/>
            </a:rPr>
            <a:t>   Seluruh Rumah tangga yang dipantau di wilayah kerja puskesmas </a:t>
          </a:r>
          <a:endParaRPr sz="1400"/>
        </a:p>
        <a:p>
          <a:pPr marL="0" lvl="0" indent="0" algn="l" rtl="0">
            <a:lnSpc>
              <a:spcPct val="100000"/>
            </a:lnSpc>
            <a:spcBef>
              <a:spcPts val="0"/>
            </a:spcBef>
            <a:spcAft>
              <a:spcPts val="0"/>
            </a:spcAft>
            <a:buNone/>
          </a:pPr>
          <a:r>
            <a:rPr lang="en-US" sz="900">
              <a:latin typeface="Calibri"/>
              <a:ea typeface="Calibri"/>
              <a:cs typeface="Calibri"/>
              <a:sym typeface="Calibri"/>
            </a:rPr>
            <a:t>   dalam kurun waktu 1 tahun</a:t>
          </a:r>
          <a:endParaRPr sz="1400"/>
        </a:p>
      </xdr:txBody>
    </xdr:sp>
    <xdr:clientData fLocksWithSheet="0"/>
  </xdr:oneCellAnchor>
  <xdr:oneCellAnchor>
    <xdr:from>
      <xdr:col>4</xdr:col>
      <xdr:colOff>123825</xdr:colOff>
      <xdr:row>106</xdr:row>
      <xdr:rowOff>142875</xdr:rowOff>
    </xdr:from>
    <xdr:ext cx="3619500" cy="790575"/>
    <xdr:sp macro="" textlink="">
      <xdr:nvSpPr>
        <xdr:cNvPr id="144" name="Shape 144"/>
        <xdr:cNvSpPr txBox="1"/>
      </xdr:nvSpPr>
      <xdr:spPr>
        <a:xfrm>
          <a:off x="3536250" y="3389475"/>
          <a:ext cx="3619500" cy="7810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ibu hamil yang dites Sifilis sesuai standar</a:t>
          </a:r>
          <a:endParaRPr sz="1400"/>
        </a:p>
        <a:p>
          <a:pPr marL="0" lvl="0" indent="0" algn="l" rtl="0">
            <a:spcBef>
              <a:spcPts val="0"/>
            </a:spcBef>
            <a:spcAft>
              <a:spcPts val="0"/>
            </a:spcAft>
            <a:buNone/>
          </a:pPr>
          <a:r>
            <a:rPr lang="en-US" sz="900">
              <a:latin typeface="Calibri"/>
              <a:ea typeface="Calibri"/>
              <a:cs typeface="Calibri"/>
              <a:sym typeface="Calibri"/>
            </a:rPr>
            <a:t>   di wilayah kerja puskesmas  dalam kurun waktu satu tahun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sasaran ibu hamil yang ada di wilayah kerja puskesmas  pada </a:t>
          </a:r>
          <a:endParaRPr sz="1400"/>
        </a:p>
        <a:p>
          <a:pPr marL="0" lvl="0" indent="0" algn="l" rtl="0">
            <a:spcBef>
              <a:spcPts val="0"/>
            </a:spcBef>
            <a:spcAft>
              <a:spcPts val="0"/>
            </a:spcAft>
            <a:buNone/>
          </a:pPr>
          <a:r>
            <a:rPr lang="en-US" sz="900">
              <a:latin typeface="Calibri"/>
              <a:ea typeface="Calibri"/>
              <a:cs typeface="Calibri"/>
              <a:sym typeface="Calibri"/>
            </a:rPr>
            <a:t>   kurun waktu satu tahun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76200</xdr:colOff>
      <xdr:row>114</xdr:row>
      <xdr:rowOff>114300</xdr:rowOff>
    </xdr:from>
    <xdr:ext cx="3619500" cy="800100"/>
    <xdr:sp macro="" textlink="">
      <xdr:nvSpPr>
        <xdr:cNvPr id="145" name="Shape 145"/>
        <xdr:cNvSpPr txBox="1"/>
      </xdr:nvSpPr>
      <xdr:spPr>
        <a:xfrm>
          <a:off x="3536250" y="3384713"/>
          <a:ext cx="3619500" cy="7905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penderita DBD yang ditangani sesuai standar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seluruh kasus kronis Filariasis di wilayah kerja puskesmas </a:t>
          </a:r>
          <a:endParaRPr sz="900">
            <a:latin typeface="Calibri"/>
            <a:ea typeface="Calibri"/>
            <a:cs typeface="Calibri"/>
            <a:sym typeface="Calibri"/>
          </a:endParaRPr>
        </a:p>
        <a:p>
          <a:pPr marL="0" lvl="0" indent="0" algn="l" rtl="0">
            <a:spcBef>
              <a:spcPts val="0"/>
            </a:spcBef>
            <a:spcAft>
              <a:spcPts val="0"/>
            </a:spcAft>
            <a:buNone/>
          </a:pPr>
          <a:r>
            <a:rPr lang="en-US" sz="900">
              <a:latin typeface="Calibri"/>
              <a:ea typeface="Calibri"/>
              <a:cs typeface="Calibri"/>
              <a:sym typeface="Calibri"/>
            </a:rPr>
            <a:t>   pada kurun waktu satu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140</xdr:row>
      <xdr:rowOff>85725</xdr:rowOff>
    </xdr:from>
    <xdr:ext cx="4029075" cy="809625"/>
    <xdr:sp macro="" textlink="">
      <xdr:nvSpPr>
        <xdr:cNvPr id="168" name="Shape 168"/>
        <xdr:cNvSpPr txBox="1"/>
      </xdr:nvSpPr>
      <xdr:spPr>
        <a:xfrm>
          <a:off x="3335854" y="3376744"/>
          <a:ext cx="4020293" cy="806512"/>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sasaran usia &gt; 60 tahun yang mendapatkan vaksinasi Covid -19 dosis 1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penduduk usia &gt;60 tahun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152400</xdr:colOff>
      <xdr:row>156</xdr:row>
      <xdr:rowOff>142875</xdr:rowOff>
    </xdr:from>
    <xdr:ext cx="3933825" cy="771525"/>
    <xdr:sp macro="" textlink="">
      <xdr:nvSpPr>
        <xdr:cNvPr id="169" name="Shape 169"/>
        <xdr:cNvSpPr txBox="1"/>
      </xdr:nvSpPr>
      <xdr:spPr>
        <a:xfrm>
          <a:off x="3383850" y="3399000"/>
          <a:ext cx="3924300" cy="7620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Pos UKK di wilayah kerja puskesmas yang dilakukan pembinaan</a:t>
          </a:r>
          <a:endParaRPr sz="10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seluruh Pos UKK yang ada di wilayah kerja puskesmas</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95250</xdr:colOff>
      <xdr:row>141</xdr:row>
      <xdr:rowOff>95250</xdr:rowOff>
    </xdr:from>
    <xdr:ext cx="4029075" cy="828675"/>
    <xdr:sp macro="" textlink="">
      <xdr:nvSpPr>
        <xdr:cNvPr id="170" name="Shape 170"/>
        <xdr:cNvSpPr txBox="1"/>
      </xdr:nvSpPr>
      <xdr:spPr>
        <a:xfrm>
          <a:off x="3335854" y="3370369"/>
          <a:ext cx="4020293" cy="81926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usia &gt; 60 tahun yang mendapatkan vaksinasi Covid -19 dosis 2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penduduk usia &gt;60 tahun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123825</xdr:colOff>
      <xdr:row>142</xdr:row>
      <xdr:rowOff>95250</xdr:rowOff>
    </xdr:from>
    <xdr:ext cx="4029075" cy="828675"/>
    <xdr:sp macro="" textlink="">
      <xdr:nvSpPr>
        <xdr:cNvPr id="146" name="Shape 146"/>
        <xdr:cNvSpPr txBox="1"/>
      </xdr:nvSpPr>
      <xdr:spPr>
        <a:xfrm>
          <a:off x="3335854" y="3370369"/>
          <a:ext cx="4020293" cy="819263"/>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usia &gt; 6 tahun yang mendapatkan vaksinasi Covid -19 dosis 1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penduduk usia &gt;6 tahun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4</xdr:col>
      <xdr:colOff>123825</xdr:colOff>
      <xdr:row>143</xdr:row>
      <xdr:rowOff>0</xdr:rowOff>
    </xdr:from>
    <xdr:ext cx="4019550" cy="809625"/>
    <xdr:sp macro="" textlink="">
      <xdr:nvSpPr>
        <xdr:cNvPr id="171" name="Shape 171"/>
        <xdr:cNvSpPr txBox="1"/>
      </xdr:nvSpPr>
      <xdr:spPr>
        <a:xfrm>
          <a:off x="3340463" y="3379895"/>
          <a:ext cx="4011074" cy="80021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usia &gt; 6 tahun yang mendapatkan vaksinasi Covid -19 dosis 2 di wilayah kerja puskesmas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seluruh penduduk usia &gt;6 tahun di wilayah kerja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2</xdr:col>
      <xdr:colOff>1752600</xdr:colOff>
      <xdr:row>146</xdr:row>
      <xdr:rowOff>0</xdr:rowOff>
    </xdr:from>
    <xdr:ext cx="1038225" cy="266700"/>
    <xdr:sp macro="" textlink="">
      <xdr:nvSpPr>
        <xdr:cNvPr id="172" name="Shape 172"/>
        <xdr:cNvSpPr txBox="1"/>
      </xdr:nvSpPr>
      <xdr:spPr>
        <a:xfrm>
          <a:off x="4831519" y="3647720"/>
          <a:ext cx="1028963"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146</xdr:row>
      <xdr:rowOff>0</xdr:rowOff>
    </xdr:from>
    <xdr:ext cx="809625" cy="266700"/>
    <xdr:sp macro="" textlink="">
      <xdr:nvSpPr>
        <xdr:cNvPr id="173" name="Shape 173"/>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146</xdr:row>
      <xdr:rowOff>0</xdr:rowOff>
    </xdr:from>
    <xdr:ext cx="895350" cy="266700"/>
    <xdr:sp macro="" textlink="">
      <xdr:nvSpPr>
        <xdr:cNvPr id="174" name="Shape 174"/>
        <xdr:cNvSpPr txBox="1"/>
      </xdr:nvSpPr>
      <xdr:spPr>
        <a:xfrm>
          <a:off x="4901205" y="3647720"/>
          <a:ext cx="88959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1752600</xdr:colOff>
      <xdr:row>146</xdr:row>
      <xdr:rowOff>0</xdr:rowOff>
    </xdr:from>
    <xdr:ext cx="1038225" cy="266700"/>
    <xdr:sp macro="" textlink="">
      <xdr:nvSpPr>
        <xdr:cNvPr id="41" name="Shape 172"/>
        <xdr:cNvSpPr txBox="1"/>
      </xdr:nvSpPr>
      <xdr:spPr>
        <a:xfrm>
          <a:off x="4831519" y="3647720"/>
          <a:ext cx="1028963"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146</xdr:row>
      <xdr:rowOff>0</xdr:rowOff>
    </xdr:from>
    <xdr:ext cx="809625" cy="266700"/>
    <xdr:sp macro="" textlink="">
      <xdr:nvSpPr>
        <xdr:cNvPr id="44" name="Shape 99"/>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1752600</xdr:colOff>
      <xdr:row>146</xdr:row>
      <xdr:rowOff>0</xdr:rowOff>
    </xdr:from>
    <xdr:ext cx="1019175" cy="266700"/>
    <xdr:sp macro="" textlink="">
      <xdr:nvSpPr>
        <xdr:cNvPr id="147" name="Shape 147"/>
        <xdr:cNvSpPr txBox="1"/>
      </xdr:nvSpPr>
      <xdr:spPr>
        <a:xfrm>
          <a:off x="4838706" y="3647720"/>
          <a:ext cx="101458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2114550</xdr:colOff>
      <xdr:row>146</xdr:row>
      <xdr:rowOff>0</xdr:rowOff>
    </xdr:from>
    <xdr:ext cx="981075" cy="266700"/>
    <xdr:sp macro="" textlink="">
      <xdr:nvSpPr>
        <xdr:cNvPr id="52" name="Shape 98"/>
        <xdr:cNvSpPr txBox="1"/>
      </xdr:nvSpPr>
      <xdr:spPr>
        <a:xfrm>
          <a:off x="4859808" y="3647720"/>
          <a:ext cx="972385"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1838325</xdr:colOff>
      <xdr:row>146</xdr:row>
      <xdr:rowOff>0</xdr:rowOff>
    </xdr:from>
    <xdr:ext cx="1057275" cy="266700"/>
    <xdr:sp macro="" textlink="">
      <xdr:nvSpPr>
        <xdr:cNvPr id="149" name="Shape 149"/>
        <xdr:cNvSpPr txBox="1"/>
      </xdr:nvSpPr>
      <xdr:spPr>
        <a:xfrm>
          <a:off x="4818025" y="3647720"/>
          <a:ext cx="105595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2209800</xdr:colOff>
      <xdr:row>146</xdr:row>
      <xdr:rowOff>0</xdr:rowOff>
    </xdr:from>
    <xdr:ext cx="771525" cy="266700"/>
    <xdr:sp macro="" textlink="">
      <xdr:nvSpPr>
        <xdr:cNvPr id="150" name="Shape 150"/>
        <xdr:cNvSpPr txBox="1"/>
      </xdr:nvSpPr>
      <xdr:spPr>
        <a:xfrm>
          <a:off x="4961826" y="3647720"/>
          <a:ext cx="76834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2209800</xdr:colOff>
      <xdr:row>166</xdr:row>
      <xdr:rowOff>0</xdr:rowOff>
    </xdr:from>
    <xdr:ext cx="762000" cy="276225"/>
    <xdr:sp macro="" textlink="">
      <xdr:nvSpPr>
        <xdr:cNvPr id="153" name="Shape 153"/>
        <xdr:cNvSpPr txBox="1"/>
      </xdr:nvSpPr>
      <xdr:spPr>
        <a:xfrm>
          <a:off x="4965186" y="3645938"/>
          <a:ext cx="761629" cy="268124"/>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2209800</xdr:colOff>
      <xdr:row>166</xdr:row>
      <xdr:rowOff>0</xdr:rowOff>
    </xdr:from>
    <xdr:ext cx="762000" cy="276225"/>
    <xdr:sp macro="" textlink="">
      <xdr:nvSpPr>
        <xdr:cNvPr id="55" name="Shape 153"/>
        <xdr:cNvSpPr txBox="1"/>
      </xdr:nvSpPr>
      <xdr:spPr>
        <a:xfrm>
          <a:off x="4965186" y="3645938"/>
          <a:ext cx="761629" cy="268124"/>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2209800</xdr:colOff>
      <xdr:row>168</xdr:row>
      <xdr:rowOff>0</xdr:rowOff>
    </xdr:from>
    <xdr:ext cx="771525" cy="276225"/>
    <xdr:sp macro="" textlink="">
      <xdr:nvSpPr>
        <xdr:cNvPr id="152" name="Shape 152"/>
        <xdr:cNvSpPr txBox="1"/>
      </xdr:nvSpPr>
      <xdr:spPr>
        <a:xfrm>
          <a:off x="4961737" y="3644494"/>
          <a:ext cx="768526" cy="271013"/>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152400</xdr:colOff>
      <xdr:row>192</xdr:row>
      <xdr:rowOff>238125</xdr:rowOff>
    </xdr:from>
    <xdr:ext cx="3914775" cy="695325"/>
    <xdr:sp macro="" textlink="">
      <xdr:nvSpPr>
        <xdr:cNvPr id="175" name="Shape 175"/>
        <xdr:cNvSpPr txBox="1"/>
      </xdr:nvSpPr>
      <xdr:spPr>
        <a:xfrm>
          <a:off x="3393375" y="3437100"/>
          <a:ext cx="3905250" cy="6858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Ketersediaan 80% dari 40 item obat  esensial yang ditetapkan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sebagai obat indikator</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40</a:t>
          </a:r>
          <a:endParaRPr sz="1400"/>
        </a:p>
      </xdr:txBody>
    </xdr:sp>
    <xdr:clientData fLocksWithSheet="0"/>
  </xdr:oneCellAnchor>
  <xdr:oneCellAnchor>
    <xdr:from>
      <xdr:col>4</xdr:col>
      <xdr:colOff>161925</xdr:colOff>
      <xdr:row>196</xdr:row>
      <xdr:rowOff>161925</xdr:rowOff>
    </xdr:from>
    <xdr:ext cx="3886200" cy="1104900"/>
    <xdr:sp macro="" textlink="">
      <xdr:nvSpPr>
        <xdr:cNvPr id="176" name="Shape 176"/>
        <xdr:cNvSpPr txBox="1"/>
      </xdr:nvSpPr>
      <xdr:spPr>
        <a:xfrm>
          <a:off x="3407663" y="3232313"/>
          <a:ext cx="3876675" cy="10953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resep yang menggunakan antibiotik pada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penatalaksanaan kasus ISPA non Pneumonia  dalam kurun waktu 1 tahun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seluruh resep pada penatalaksanaan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kasus ISPA non pneumia dalam kurun waktu 1 tahun</a:t>
          </a:r>
          <a:endParaRPr sz="1400"/>
        </a:p>
      </xdr:txBody>
    </xdr:sp>
    <xdr:clientData fLocksWithSheet="0"/>
  </xdr:oneCellAnchor>
  <xdr:oneCellAnchor>
    <xdr:from>
      <xdr:col>4</xdr:col>
      <xdr:colOff>123825</xdr:colOff>
      <xdr:row>198</xdr:row>
      <xdr:rowOff>85725</xdr:rowOff>
    </xdr:from>
    <xdr:ext cx="3781425" cy="762000"/>
    <xdr:sp macro="" textlink="">
      <xdr:nvSpPr>
        <xdr:cNvPr id="177" name="Shape 177"/>
        <xdr:cNvSpPr txBox="1"/>
      </xdr:nvSpPr>
      <xdr:spPr>
        <a:xfrm>
          <a:off x="3460050" y="3403763"/>
          <a:ext cx="3771900" cy="7524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item obat yang sesuai dengan Formularium Nasional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di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X   100%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Jumlah seluruh item obat yang ada di Puskesmas  dalam kurun waktu 1 tahun    </a:t>
          </a:r>
          <a:endParaRPr sz="1400"/>
        </a:p>
      </xdr:txBody>
    </xdr:sp>
    <xdr:clientData fLocksWithSheet="0"/>
  </xdr:oneCellAnchor>
  <xdr:oneCellAnchor>
    <xdr:from>
      <xdr:col>4</xdr:col>
      <xdr:colOff>76200</xdr:colOff>
      <xdr:row>199</xdr:row>
      <xdr:rowOff>161925</xdr:rowOff>
    </xdr:from>
    <xdr:ext cx="3924300" cy="904875"/>
    <xdr:sp macro="" textlink="">
      <xdr:nvSpPr>
        <xdr:cNvPr id="178" name="Shape 178"/>
        <xdr:cNvSpPr txBox="1"/>
      </xdr:nvSpPr>
      <xdr:spPr>
        <a:xfrm>
          <a:off x="3388613" y="3332325"/>
          <a:ext cx="3914775" cy="8953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pasien Hipertensi, Diabetes Melitus dan Tuberculosis</a:t>
          </a:r>
          <a:endParaRPr sz="900">
            <a:latin typeface="Calibri"/>
            <a:ea typeface="Calibri"/>
            <a:cs typeface="Calibri"/>
            <a:sym typeface="Calibri"/>
          </a:endParaRPr>
        </a:p>
        <a:p>
          <a:pPr marL="0" lvl="0" indent="0" algn="l" rtl="0">
            <a:spcBef>
              <a:spcPts val="0"/>
            </a:spcBef>
            <a:spcAft>
              <a:spcPts val="0"/>
            </a:spcAft>
            <a:buNone/>
          </a:pPr>
          <a:r>
            <a:rPr lang="en-US" sz="900">
              <a:latin typeface="Calibri"/>
              <a:ea typeface="Calibri"/>
              <a:cs typeface="Calibri"/>
              <a:sym typeface="Calibri"/>
            </a:rPr>
            <a:t>   yang mendapatkan konseling</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5% dari total pasien Hipertensi, Diabetes Melitus </a:t>
          </a:r>
          <a:endParaRPr sz="1400"/>
        </a:p>
        <a:p>
          <a:pPr marL="0" lvl="0" indent="0" algn="l" rtl="0">
            <a:spcBef>
              <a:spcPts val="0"/>
            </a:spcBef>
            <a:spcAft>
              <a:spcPts val="0"/>
            </a:spcAft>
            <a:buNone/>
          </a:pPr>
          <a:r>
            <a:rPr lang="en-US" sz="900">
              <a:latin typeface="Calibri"/>
              <a:ea typeface="Calibri"/>
              <a:cs typeface="Calibri"/>
              <a:sym typeface="Calibri"/>
            </a:rPr>
            <a:t>   dan Tuberculosis yang ada di Puskesmas  </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200025</xdr:colOff>
      <xdr:row>197</xdr:row>
      <xdr:rowOff>85725</xdr:rowOff>
    </xdr:from>
    <xdr:ext cx="4019550" cy="1095375"/>
    <xdr:sp macro="" textlink="">
      <xdr:nvSpPr>
        <xdr:cNvPr id="179" name="Shape 179"/>
        <xdr:cNvSpPr txBox="1"/>
      </xdr:nvSpPr>
      <xdr:spPr>
        <a:xfrm>
          <a:off x="3340988" y="3499013"/>
          <a:ext cx="4010025" cy="5619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09090"/>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100" b="0" i="0">
              <a:latin typeface="Calibri"/>
              <a:ea typeface="Calibri"/>
              <a:cs typeface="Calibri"/>
              <a:sym typeface="Calibri"/>
            </a:rPr>
            <a:t>Jumlah resep yang menggunakan antibiotik pada </a:t>
          </a:r>
          <a:endParaRPr sz="900"/>
        </a:p>
        <a:p>
          <a:pPr marL="0" lvl="0" indent="0" algn="l" rtl="0">
            <a:lnSpc>
              <a:spcPct val="109090"/>
            </a:lnSpc>
            <a:spcBef>
              <a:spcPts val="0"/>
            </a:spcBef>
            <a:spcAft>
              <a:spcPts val="0"/>
            </a:spcAft>
            <a:buNone/>
          </a:pPr>
          <a:r>
            <a:rPr lang="en-US" sz="1100" b="0" i="0">
              <a:latin typeface="Calibri"/>
              <a:ea typeface="Calibri"/>
              <a:cs typeface="Calibri"/>
              <a:sym typeface="Calibri"/>
            </a:rPr>
            <a:t>    penatalaksanaan kasus Diare non spesifik</a:t>
          </a:r>
          <a:endParaRPr sz="900"/>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    X   100%</a:t>
          </a:r>
          <a:endParaRPr sz="1400"/>
        </a:p>
        <a:p>
          <a:pPr marL="0" lvl="0" indent="0" algn="l" rtl="0">
            <a:lnSpc>
              <a:spcPct val="109090"/>
            </a:lnSpc>
            <a:spcBef>
              <a:spcPts val="0"/>
            </a:spcBef>
            <a:spcAft>
              <a:spcPts val="0"/>
            </a:spcAft>
            <a:buNone/>
          </a:pPr>
          <a:r>
            <a:rPr lang="en-US" sz="1100" b="0" i="0">
              <a:latin typeface="Calibri"/>
              <a:ea typeface="Calibri"/>
              <a:cs typeface="Calibri"/>
              <a:sym typeface="Calibri"/>
            </a:rPr>
            <a:t>    Jumlah seluruh resep pada penatalaksanaan </a:t>
          </a:r>
          <a:endParaRPr sz="900"/>
        </a:p>
        <a:p>
          <a:pPr marL="0" lvl="0" indent="0" algn="l" rtl="0">
            <a:lnSpc>
              <a:spcPct val="100000"/>
            </a:lnSpc>
            <a:spcBef>
              <a:spcPts val="0"/>
            </a:spcBef>
            <a:spcAft>
              <a:spcPts val="0"/>
            </a:spcAft>
            <a:buNone/>
          </a:pPr>
          <a:r>
            <a:rPr lang="en-US" sz="1100" b="0" i="0">
              <a:latin typeface="Calibri"/>
              <a:ea typeface="Calibri"/>
              <a:cs typeface="Calibri"/>
              <a:sym typeface="Calibri"/>
            </a:rPr>
            <a:t>    kasus Diare non Spesifik dalam kurun waktu 1 tahun</a:t>
          </a:r>
          <a:endParaRPr sz="900"/>
        </a:p>
      </xdr:txBody>
    </xdr:sp>
    <xdr:clientData fLocksWithSheet="0"/>
  </xdr:oneCellAnchor>
  <xdr:oneCellAnchor>
    <xdr:from>
      <xdr:col>4</xdr:col>
      <xdr:colOff>123825</xdr:colOff>
      <xdr:row>201</xdr:row>
      <xdr:rowOff>200025</xdr:rowOff>
    </xdr:from>
    <xdr:ext cx="3933825" cy="1009650"/>
    <xdr:sp macro="" textlink="">
      <xdr:nvSpPr>
        <xdr:cNvPr id="180" name="Shape 180"/>
        <xdr:cNvSpPr txBox="1"/>
      </xdr:nvSpPr>
      <xdr:spPr>
        <a:xfrm>
          <a:off x="3380310" y="3275735"/>
          <a:ext cx="3931381" cy="100853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pasien yang melakukan pemeriksaan laboratorium di</a:t>
          </a:r>
          <a:endParaRPr sz="900">
            <a:latin typeface="Calibri"/>
            <a:ea typeface="Calibri"/>
            <a:cs typeface="Calibri"/>
            <a:sym typeface="Calibri"/>
          </a:endParaRPr>
        </a:p>
        <a:p>
          <a:pPr marL="0" lvl="0" indent="0" algn="l" rtl="0">
            <a:spcBef>
              <a:spcPts val="0"/>
            </a:spcBef>
            <a:spcAft>
              <a:spcPts val="0"/>
            </a:spcAft>
            <a:buNone/>
          </a:pPr>
          <a:r>
            <a:rPr lang="en-US" sz="900">
              <a:latin typeface="Calibri"/>
              <a:ea typeface="Calibri"/>
              <a:cs typeface="Calibri"/>
              <a:sym typeface="Calibri"/>
            </a:rPr>
            <a:t>    Puskesmas dalam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kunjungan pasien yang disarankan untuk melakukan </a:t>
          </a:r>
          <a:endParaRPr sz="1400"/>
        </a:p>
        <a:p>
          <a:pPr marL="0" lvl="0" indent="0" algn="l" rtl="0">
            <a:spcBef>
              <a:spcPts val="0"/>
            </a:spcBef>
            <a:spcAft>
              <a:spcPts val="0"/>
            </a:spcAft>
            <a:buNone/>
          </a:pPr>
          <a:r>
            <a:rPr lang="en-US" sz="900">
              <a:latin typeface="Calibri"/>
              <a:ea typeface="Calibri"/>
              <a:cs typeface="Calibri"/>
              <a:sym typeface="Calibri"/>
            </a:rPr>
            <a:t>    pemeriksaan laboratorium di Puskesmas dalam kurun waktu </a:t>
          </a:r>
          <a:endParaRPr sz="1400"/>
        </a:p>
        <a:p>
          <a:pPr marL="0" lvl="0" indent="0" algn="l" rtl="0">
            <a:spcBef>
              <a:spcPts val="0"/>
            </a:spcBef>
            <a:spcAft>
              <a:spcPts val="0"/>
            </a:spcAft>
            <a:buNone/>
          </a:pPr>
          <a:r>
            <a:rPr lang="en-US" sz="900">
              <a:latin typeface="Calibri"/>
              <a:ea typeface="Calibri"/>
              <a:cs typeface="Calibri"/>
              <a:sym typeface="Calibri"/>
            </a:rPr>
            <a:t>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3</xdr:col>
      <xdr:colOff>1752600</xdr:colOff>
      <xdr:row>189</xdr:row>
      <xdr:rowOff>123825</xdr:rowOff>
    </xdr:from>
    <xdr:ext cx="1019175" cy="266700"/>
    <xdr:sp macro="" textlink="">
      <xdr:nvSpPr>
        <xdr:cNvPr id="92" name="Shape 147"/>
        <xdr:cNvSpPr txBox="1"/>
      </xdr:nvSpPr>
      <xdr:spPr>
        <a:xfrm>
          <a:off x="4838706" y="3647720"/>
          <a:ext cx="101458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2114550</xdr:colOff>
      <xdr:row>187</xdr:row>
      <xdr:rowOff>428625</xdr:rowOff>
    </xdr:from>
    <xdr:ext cx="981075" cy="266700"/>
    <xdr:sp macro="" textlink="">
      <xdr:nvSpPr>
        <xdr:cNvPr id="181" name="Shape 181"/>
        <xdr:cNvSpPr txBox="1"/>
      </xdr:nvSpPr>
      <xdr:spPr>
        <a:xfrm>
          <a:off x="4859808" y="3647720"/>
          <a:ext cx="972385"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187</xdr:row>
      <xdr:rowOff>428625</xdr:rowOff>
    </xdr:from>
    <xdr:ext cx="809625" cy="266700"/>
    <xdr:sp macro="" textlink="">
      <xdr:nvSpPr>
        <xdr:cNvPr id="100" name="Shape 173"/>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180975</xdr:colOff>
      <xdr:row>182</xdr:row>
      <xdr:rowOff>142875</xdr:rowOff>
    </xdr:from>
    <xdr:ext cx="3914775" cy="942975"/>
    <xdr:sp macro="" textlink="">
      <xdr:nvSpPr>
        <xdr:cNvPr id="182" name="Shape 182"/>
        <xdr:cNvSpPr txBox="1"/>
      </xdr:nvSpPr>
      <xdr:spPr>
        <a:xfrm>
          <a:off x="3390036" y="3312276"/>
          <a:ext cx="3911928" cy="935448"/>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pasien yang mendapat asuhan keperawatan langsung </a:t>
          </a:r>
          <a:endParaRPr sz="1400"/>
        </a:p>
        <a:p>
          <a:pPr marL="0" lvl="0" indent="0" algn="l" rtl="0">
            <a:spcBef>
              <a:spcPts val="0"/>
            </a:spcBef>
            <a:spcAft>
              <a:spcPts val="0"/>
            </a:spcAft>
            <a:buNone/>
          </a:pPr>
          <a:r>
            <a:rPr lang="en-US" sz="900">
              <a:latin typeface="Calibri"/>
              <a:ea typeface="Calibri"/>
              <a:cs typeface="Calibri"/>
              <a:sym typeface="Calibri"/>
            </a:rPr>
            <a:t>    oleh perawat pada rawat jalan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pasien yang dilakukan pengkajian &amp; pemeriksaan fisik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oleh perawat pada kunjungan rawat jalan &amp; IGD di Puskesmas </a:t>
          </a:r>
          <a:endParaRPr sz="1400"/>
        </a:p>
        <a:p>
          <a:pPr marL="0" lvl="0" indent="0" algn="l" rtl="0">
            <a:spcBef>
              <a:spcPts val="0"/>
            </a:spcBef>
            <a:spcAft>
              <a:spcPts val="0"/>
            </a:spcAft>
            <a:buNone/>
          </a:pPr>
          <a:r>
            <a:rPr lang="en-US" sz="900">
              <a:latin typeface="Calibri"/>
              <a:ea typeface="Calibri"/>
              <a:cs typeface="Calibri"/>
              <a:sym typeface="Calibri"/>
            </a:rPr>
            <a:t>     pada kurun waktu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189</xdr:row>
      <xdr:rowOff>123825</xdr:rowOff>
    </xdr:from>
    <xdr:ext cx="1000125" cy="266700"/>
    <xdr:sp macro="" textlink="">
      <xdr:nvSpPr>
        <xdr:cNvPr id="183" name="Shape 183"/>
        <xdr:cNvSpPr txBox="1"/>
      </xdr:nvSpPr>
      <xdr:spPr>
        <a:xfrm>
          <a:off x="4848317" y="3647720"/>
          <a:ext cx="995366"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187</xdr:row>
      <xdr:rowOff>428625</xdr:rowOff>
    </xdr:from>
    <xdr:ext cx="895350" cy="266700"/>
    <xdr:sp macro="" textlink="">
      <xdr:nvSpPr>
        <xdr:cNvPr id="184" name="Shape 184"/>
        <xdr:cNvSpPr txBox="1"/>
      </xdr:nvSpPr>
      <xdr:spPr>
        <a:xfrm>
          <a:off x="4901400" y="3647720"/>
          <a:ext cx="88920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171450</xdr:colOff>
      <xdr:row>183</xdr:row>
      <xdr:rowOff>0</xdr:rowOff>
    </xdr:from>
    <xdr:ext cx="3943350" cy="942975"/>
    <xdr:sp macro="" textlink="">
      <xdr:nvSpPr>
        <xdr:cNvPr id="185" name="Shape 185"/>
        <xdr:cNvSpPr txBox="1"/>
      </xdr:nvSpPr>
      <xdr:spPr>
        <a:xfrm>
          <a:off x="3377647" y="3312921"/>
          <a:ext cx="3936707" cy="934158"/>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keluarga yang mendapat ASKEP Keluarga di wilayah</a:t>
          </a:r>
          <a:endParaRPr sz="1400"/>
        </a:p>
        <a:p>
          <a:pPr marL="0" lvl="0" indent="0" algn="l" rtl="0">
            <a:spcBef>
              <a:spcPts val="0"/>
            </a:spcBef>
            <a:spcAft>
              <a:spcPts val="0"/>
            </a:spcAft>
            <a:buNone/>
          </a:pPr>
          <a:r>
            <a:rPr lang="en-US" sz="900">
              <a:latin typeface="Calibri"/>
              <a:ea typeface="Calibri"/>
              <a:cs typeface="Calibri"/>
              <a:sym typeface="Calibri"/>
            </a:rPr>
            <a:t>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sasaran keluarga yang bermasalah kesehatan dan </a:t>
          </a:r>
          <a:endParaRPr sz="1400"/>
        </a:p>
        <a:p>
          <a:pPr marL="0" lvl="0" indent="0" algn="l" rtl="0">
            <a:spcBef>
              <a:spcPts val="0"/>
            </a:spcBef>
            <a:spcAft>
              <a:spcPts val="0"/>
            </a:spcAft>
            <a:buNone/>
          </a:pPr>
          <a:r>
            <a:rPr lang="en-US" sz="900">
              <a:latin typeface="Calibri"/>
              <a:ea typeface="Calibri"/>
              <a:cs typeface="Calibri"/>
              <a:sym typeface="Calibri"/>
            </a:rPr>
            <a:t>    tercacat dalam register R1 Perkesmas dalam kurun waktu</a:t>
          </a:r>
          <a:endParaRPr sz="1400"/>
        </a:p>
        <a:p>
          <a:pPr marL="0" lvl="0" indent="0" algn="l" rtl="0">
            <a:spcBef>
              <a:spcPts val="0"/>
            </a:spcBef>
            <a:spcAft>
              <a:spcPts val="0"/>
            </a:spcAft>
            <a:buNone/>
          </a:pPr>
          <a:r>
            <a:rPr lang="en-US" sz="900">
              <a:latin typeface="Calibri"/>
              <a:ea typeface="Calibri"/>
              <a:cs typeface="Calibri"/>
              <a:sym typeface="Calibri"/>
            </a:rPr>
            <a:t>    1 tahun</a:t>
          </a:r>
          <a:endParaRPr sz="900">
            <a:latin typeface="Calibri"/>
            <a:ea typeface="Calibri"/>
            <a:cs typeface="Calibri"/>
            <a:sym typeface="Calibri"/>
          </a:endParaRPr>
        </a:p>
      </xdr:txBody>
    </xdr:sp>
    <xdr:clientData fLocksWithSheet="0"/>
  </xdr:oneCellAnchor>
  <xdr:oneCellAnchor>
    <xdr:from>
      <xdr:col>4</xdr:col>
      <xdr:colOff>123825</xdr:colOff>
      <xdr:row>184</xdr:row>
      <xdr:rowOff>0</xdr:rowOff>
    </xdr:from>
    <xdr:ext cx="3933825" cy="962025"/>
    <xdr:sp macro="" textlink="">
      <xdr:nvSpPr>
        <xdr:cNvPr id="186" name="Shape 186"/>
        <xdr:cNvSpPr txBox="1"/>
      </xdr:nvSpPr>
      <xdr:spPr>
        <a:xfrm>
          <a:off x="3380310" y="3303750"/>
          <a:ext cx="3931381" cy="9525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keluarga rawan yang dibina yang memenuhi kriteria</a:t>
          </a:r>
          <a:endParaRPr sz="1000" b="0" i="0" u="none" strike="noStrike">
            <a:latin typeface="Calibri"/>
            <a:ea typeface="Calibri"/>
            <a:cs typeface="Calibri"/>
            <a:sym typeface="Calibri"/>
          </a:endParaRPr>
        </a:p>
        <a:p>
          <a:pPr marL="0" lvl="0" indent="0" algn="l" rtl="0">
            <a:spcBef>
              <a:spcPts val="0"/>
            </a:spcBef>
            <a:spcAft>
              <a:spcPts val="0"/>
            </a:spcAft>
            <a:buNone/>
          </a:pPr>
          <a:r>
            <a:rPr lang="en-US" sz="900" b="0" i="0" u="none" strike="noStrike">
              <a:latin typeface="Calibri"/>
              <a:ea typeface="Calibri"/>
              <a:cs typeface="Calibri"/>
              <a:sym typeface="Calibri"/>
            </a:rPr>
            <a:t>    KM III &amp; IV diwilayah kerja Puskesmas dalam kurun </a:t>
          </a:r>
          <a:endParaRPr sz="1400"/>
        </a:p>
        <a:p>
          <a:pPr marL="0" lvl="0" indent="0" algn="l" rtl="0">
            <a:lnSpc>
              <a:spcPct val="111111"/>
            </a:lnSpc>
            <a:spcBef>
              <a:spcPts val="0"/>
            </a:spcBef>
            <a:spcAft>
              <a:spcPts val="0"/>
            </a:spcAft>
            <a:buNone/>
          </a:pPr>
          <a:r>
            <a:rPr lang="en-US" sz="900" b="0" i="0" u="none" strike="noStrike">
              <a:latin typeface="Calibri"/>
              <a:ea typeface="Calibri"/>
              <a:cs typeface="Calibri"/>
              <a:sym typeface="Calibri"/>
            </a:rPr>
            <a:t>    waktu 1 tahun</a:t>
          </a:r>
          <a:endParaRPr sz="900">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Seluruh keluarga rawan yang ada di wilayah kerja Puskesmas</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185</xdr:row>
      <xdr:rowOff>0</xdr:rowOff>
    </xdr:from>
    <xdr:ext cx="3924300" cy="800100"/>
    <xdr:sp macro="" textlink="">
      <xdr:nvSpPr>
        <xdr:cNvPr id="187" name="Shape 187"/>
        <xdr:cNvSpPr txBox="1"/>
      </xdr:nvSpPr>
      <xdr:spPr>
        <a:xfrm>
          <a:off x="3383918" y="3380450"/>
          <a:ext cx="3924164" cy="79910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KM III &amp; IV pada keluarga dengan penderita TBC di</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wilayah Puskesmas dalam kurun waktu 1 tahun </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keluarga yang anggota keluarganya terdapat penderita</a:t>
          </a:r>
          <a:endParaRPr sz="1400"/>
        </a:p>
        <a:p>
          <a:pPr marL="0" lvl="0" indent="0" algn="l" rtl="0">
            <a:spcBef>
              <a:spcPts val="0"/>
            </a:spcBef>
            <a:spcAft>
              <a:spcPts val="0"/>
            </a:spcAft>
            <a:buNone/>
          </a:pPr>
          <a:r>
            <a:rPr lang="en-US" sz="900">
              <a:latin typeface="Calibri"/>
              <a:ea typeface="Calibri"/>
              <a:cs typeface="Calibri"/>
              <a:sym typeface="Calibri"/>
            </a:rPr>
            <a:t>    TBC di wilayah kerja Puskesmas dalam kurun waktu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186</xdr:row>
      <xdr:rowOff>0</xdr:rowOff>
    </xdr:from>
    <xdr:ext cx="3924300" cy="923925"/>
    <xdr:sp macro="" textlink="">
      <xdr:nvSpPr>
        <xdr:cNvPr id="188" name="Shape 188"/>
        <xdr:cNvSpPr txBox="1"/>
      </xdr:nvSpPr>
      <xdr:spPr>
        <a:xfrm>
          <a:off x="3383918" y="3322567"/>
          <a:ext cx="3924164" cy="91486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KM III &amp; IV pada keluarga dengan penderita hipertensi</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di wilayah Puskesmas dalam kurun waktu 1 tahun</a:t>
          </a:r>
          <a:endParaRPr sz="900">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keluarga yang anggota keluarganya terdapat penderita</a:t>
          </a:r>
          <a:endParaRPr sz="1400"/>
        </a:p>
        <a:p>
          <a:pPr marL="0" lvl="0" indent="0" algn="l" rtl="0">
            <a:spcBef>
              <a:spcPts val="0"/>
            </a:spcBef>
            <a:spcAft>
              <a:spcPts val="0"/>
            </a:spcAft>
            <a:buNone/>
          </a:pPr>
          <a:r>
            <a:rPr lang="en-US" sz="900">
              <a:latin typeface="Calibri"/>
              <a:ea typeface="Calibri"/>
              <a:cs typeface="Calibri"/>
              <a:sym typeface="Calibri"/>
            </a:rPr>
            <a:t>    Hipertensi di wilayah kerja Puskesmas dalam kurun waktu</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187</xdr:row>
      <xdr:rowOff>0</xdr:rowOff>
    </xdr:from>
    <xdr:ext cx="3924300" cy="1009650"/>
    <xdr:sp macro="" textlink="">
      <xdr:nvSpPr>
        <xdr:cNvPr id="189" name="Shape 189"/>
        <xdr:cNvSpPr txBox="1"/>
      </xdr:nvSpPr>
      <xdr:spPr>
        <a:xfrm>
          <a:off x="3383918" y="3275735"/>
          <a:ext cx="3924164" cy="1008531"/>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KM III &amp; IV pada keluarga dengan penderita ODGJ di</a:t>
          </a:r>
          <a:endParaRPr sz="1400"/>
        </a:p>
        <a:p>
          <a:pPr marL="0" lvl="0" indent="0" algn="l" rtl="0">
            <a:spcBef>
              <a:spcPts val="0"/>
            </a:spcBef>
            <a:spcAft>
              <a:spcPts val="0"/>
            </a:spcAft>
            <a:buNone/>
          </a:pPr>
          <a:r>
            <a:rPr lang="en-US" sz="900">
              <a:latin typeface="Calibri"/>
              <a:ea typeface="Calibri"/>
              <a:cs typeface="Calibri"/>
              <a:sym typeface="Calibri"/>
            </a:rPr>
            <a:t>    wilayah kerja Puskesmas dalam kurun waktu 1 tahun</a:t>
          </a:r>
          <a:endParaRPr sz="900">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keluarga yang anggota keluarganya terdapat penderita</a:t>
          </a:r>
          <a:endParaRPr sz="900"/>
        </a:p>
        <a:p>
          <a:pPr marL="0" lvl="0" indent="0" algn="l" rtl="0">
            <a:spcBef>
              <a:spcPts val="0"/>
            </a:spcBef>
            <a:spcAft>
              <a:spcPts val="0"/>
            </a:spcAft>
            <a:buNone/>
          </a:pPr>
          <a:r>
            <a:rPr lang="en-US" sz="900">
              <a:latin typeface="Calibri"/>
              <a:ea typeface="Calibri"/>
              <a:cs typeface="Calibri"/>
              <a:sym typeface="Calibri"/>
            </a:rPr>
            <a:t>    ODGJ di wilayah kerja Puskesmas dalam kurun waktu</a:t>
          </a:r>
          <a:endParaRPr sz="900"/>
        </a:p>
        <a:p>
          <a:pPr marL="0" lvl="0" indent="0" algn="l" rtl="0">
            <a:spcBef>
              <a:spcPts val="0"/>
            </a:spcBef>
            <a:spcAft>
              <a:spcPts val="0"/>
            </a:spcAft>
            <a:buNone/>
          </a:pPr>
          <a:r>
            <a:rPr lang="en-US" sz="900">
              <a:latin typeface="Calibri"/>
              <a:ea typeface="Calibri"/>
              <a:cs typeface="Calibri"/>
              <a:sym typeface="Calibri"/>
            </a:rPr>
            <a:t>    1 tahun</a:t>
          </a:r>
          <a:endParaRPr sz="9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188</xdr:row>
      <xdr:rowOff>0</xdr:rowOff>
    </xdr:from>
    <xdr:ext cx="3924300" cy="876300"/>
    <xdr:sp macro="" textlink="">
      <xdr:nvSpPr>
        <xdr:cNvPr id="190" name="Shape 190"/>
        <xdr:cNvSpPr txBox="1"/>
      </xdr:nvSpPr>
      <xdr:spPr>
        <a:xfrm>
          <a:off x="3383918" y="3343547"/>
          <a:ext cx="3924164" cy="87290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kelompok resti yang ada di wilayah kerja Puskesmas</a:t>
          </a:r>
          <a:endParaRPr sz="1400"/>
        </a:p>
        <a:p>
          <a:pPr marL="0" lvl="0" indent="0" algn="l" rtl="0">
            <a:spcBef>
              <a:spcPts val="0"/>
            </a:spcBef>
            <a:spcAft>
              <a:spcPts val="0"/>
            </a:spcAft>
            <a:buNone/>
          </a:pPr>
          <a:r>
            <a:rPr lang="en-US" sz="900">
              <a:latin typeface="Calibri"/>
              <a:ea typeface="Calibri"/>
              <a:cs typeface="Calibri"/>
              <a:sym typeface="Calibri"/>
            </a:rPr>
            <a:t>    yang mendapatkan ASKEP kelompok pada kurun waktu 1 tahun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Kelompok resiko tinggi yang ada dan tercatat pada buku register</a:t>
          </a:r>
          <a:endParaRPr sz="1400"/>
        </a:p>
        <a:p>
          <a:pPr marL="0" lvl="0" indent="0" algn="l" rtl="0">
            <a:spcBef>
              <a:spcPts val="0"/>
            </a:spcBef>
            <a:spcAft>
              <a:spcPts val="0"/>
            </a:spcAft>
            <a:buNone/>
          </a:pPr>
          <a:r>
            <a:rPr lang="en-US" sz="900">
              <a:latin typeface="Calibri"/>
              <a:ea typeface="Calibri"/>
              <a:cs typeface="Calibri"/>
              <a:sym typeface="Calibri"/>
            </a:rPr>
            <a:t>    kelompok resti di Puskesmas pada kurun waktu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189</xdr:row>
      <xdr:rowOff>0</xdr:rowOff>
    </xdr:from>
    <xdr:ext cx="3924300" cy="828675"/>
    <xdr:sp macro="" textlink="">
      <xdr:nvSpPr>
        <xdr:cNvPr id="191" name="Shape 191"/>
        <xdr:cNvSpPr txBox="1"/>
      </xdr:nvSpPr>
      <xdr:spPr>
        <a:xfrm>
          <a:off x="3383918" y="3369747"/>
          <a:ext cx="3924164" cy="82050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Desa atau Kelurahan atau RW atau RT yang mendapat</a:t>
          </a:r>
          <a:endParaRPr sz="1400"/>
        </a:p>
        <a:p>
          <a:pPr marL="0" lvl="0" indent="0" algn="l" rtl="0">
            <a:spcBef>
              <a:spcPts val="0"/>
            </a:spcBef>
            <a:spcAft>
              <a:spcPts val="0"/>
            </a:spcAft>
            <a:buNone/>
          </a:pPr>
          <a:r>
            <a:rPr lang="en-US" sz="900">
              <a:latin typeface="Calibri"/>
              <a:ea typeface="Calibri"/>
              <a:cs typeface="Calibri"/>
              <a:sym typeface="Calibri"/>
            </a:rPr>
            <a:t>    ASKEP komunitas pada kurun waktu 1 tahun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Desa atau Kelurahan atau RW atau RT minimal 1 </a:t>
          </a:r>
          <a:endParaRPr sz="1400"/>
        </a:p>
        <a:p>
          <a:pPr marL="0" lvl="0" indent="0" algn="l" rtl="0">
            <a:spcBef>
              <a:spcPts val="0"/>
            </a:spcBef>
            <a:spcAft>
              <a:spcPts val="0"/>
            </a:spcAft>
            <a:buNone/>
          </a:pPr>
          <a:r>
            <a:rPr lang="en-US" sz="900">
              <a:latin typeface="Calibri"/>
              <a:ea typeface="Calibri"/>
              <a:cs typeface="Calibri"/>
              <a:sym typeface="Calibri"/>
            </a:rPr>
            <a:t>    mendapat ASKEP komunitas dalam kurun waktu 1 tahun</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190</xdr:row>
      <xdr:rowOff>0</xdr:rowOff>
    </xdr:from>
    <xdr:ext cx="3924300" cy="781050"/>
    <xdr:sp macro="" textlink="">
      <xdr:nvSpPr>
        <xdr:cNvPr id="192" name="Shape 192"/>
        <xdr:cNvSpPr txBox="1"/>
      </xdr:nvSpPr>
      <xdr:spPr>
        <a:xfrm>
          <a:off x="3383918" y="3392281"/>
          <a:ext cx="3924164" cy="775438"/>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kunjungan pasien Sentra Keperawatan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10% Jumlah kunjungan Puskesmas</a:t>
          </a:r>
          <a:endParaRPr sz="1400"/>
        </a:p>
        <a:p>
          <a:pPr marL="0" lvl="0" indent="0" algn="l" rtl="0">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0</xdr:colOff>
      <xdr:row>189</xdr:row>
      <xdr:rowOff>123825</xdr:rowOff>
    </xdr:from>
    <xdr:ext cx="1057275" cy="266700"/>
    <xdr:sp macro="" textlink="">
      <xdr:nvSpPr>
        <xdr:cNvPr id="193" name="Shape 193"/>
        <xdr:cNvSpPr txBox="1"/>
      </xdr:nvSpPr>
      <xdr:spPr>
        <a:xfrm>
          <a:off x="4820040" y="3647720"/>
          <a:ext cx="105192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187</xdr:row>
      <xdr:rowOff>428625</xdr:rowOff>
    </xdr:from>
    <xdr:ext cx="762000" cy="266700"/>
    <xdr:sp macro="" textlink="">
      <xdr:nvSpPr>
        <xdr:cNvPr id="194" name="Shape 194"/>
        <xdr:cNvSpPr txBox="1"/>
      </xdr:nvSpPr>
      <xdr:spPr>
        <a:xfrm>
          <a:off x="4965349" y="3647720"/>
          <a:ext cx="761302"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1752600</xdr:colOff>
      <xdr:row>189</xdr:row>
      <xdr:rowOff>123825</xdr:rowOff>
    </xdr:from>
    <xdr:ext cx="1038225" cy="266700"/>
    <xdr:sp macro="" textlink="">
      <xdr:nvSpPr>
        <xdr:cNvPr id="103" name="Shape 172"/>
        <xdr:cNvSpPr txBox="1"/>
      </xdr:nvSpPr>
      <xdr:spPr>
        <a:xfrm>
          <a:off x="4831519" y="3647720"/>
          <a:ext cx="1028963"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187</xdr:row>
      <xdr:rowOff>428625</xdr:rowOff>
    </xdr:from>
    <xdr:ext cx="809625" cy="266700"/>
    <xdr:sp macro="" textlink="">
      <xdr:nvSpPr>
        <xdr:cNvPr id="104" name="Shape 173"/>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187</xdr:row>
      <xdr:rowOff>428625</xdr:rowOff>
    </xdr:from>
    <xdr:ext cx="895350" cy="266700"/>
    <xdr:sp macro="" textlink="">
      <xdr:nvSpPr>
        <xdr:cNvPr id="105" name="Shape 174"/>
        <xdr:cNvSpPr txBox="1"/>
      </xdr:nvSpPr>
      <xdr:spPr>
        <a:xfrm>
          <a:off x="4901205" y="3647720"/>
          <a:ext cx="889590"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1752600</xdr:colOff>
      <xdr:row>189</xdr:row>
      <xdr:rowOff>123825</xdr:rowOff>
    </xdr:from>
    <xdr:ext cx="1038225" cy="266700"/>
    <xdr:sp macro="" textlink="">
      <xdr:nvSpPr>
        <xdr:cNvPr id="106" name="Shape 172"/>
        <xdr:cNvSpPr txBox="1"/>
      </xdr:nvSpPr>
      <xdr:spPr>
        <a:xfrm>
          <a:off x="4831519" y="3647720"/>
          <a:ext cx="1028963"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0</xdr:colOff>
      <xdr:row>187</xdr:row>
      <xdr:rowOff>428625</xdr:rowOff>
    </xdr:from>
    <xdr:ext cx="809625" cy="266700"/>
    <xdr:sp macro="" textlink="">
      <xdr:nvSpPr>
        <xdr:cNvPr id="107" name="Shape 173"/>
        <xdr:cNvSpPr txBox="1"/>
      </xdr:nvSpPr>
      <xdr:spPr>
        <a:xfrm>
          <a:off x="4941586" y="3647720"/>
          <a:ext cx="80882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1752600</xdr:colOff>
      <xdr:row>189</xdr:row>
      <xdr:rowOff>123825</xdr:rowOff>
    </xdr:from>
    <xdr:ext cx="1019175" cy="266700"/>
    <xdr:sp macro="" textlink="">
      <xdr:nvSpPr>
        <xdr:cNvPr id="108" name="Shape 147"/>
        <xdr:cNvSpPr txBox="1"/>
      </xdr:nvSpPr>
      <xdr:spPr>
        <a:xfrm>
          <a:off x="4838706" y="3647720"/>
          <a:ext cx="101458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2114550</xdr:colOff>
      <xdr:row>187</xdr:row>
      <xdr:rowOff>428625</xdr:rowOff>
    </xdr:from>
    <xdr:ext cx="981075" cy="266700"/>
    <xdr:sp macro="" textlink="">
      <xdr:nvSpPr>
        <xdr:cNvPr id="109" name="Shape 181"/>
        <xdr:cNvSpPr txBox="1"/>
      </xdr:nvSpPr>
      <xdr:spPr>
        <a:xfrm>
          <a:off x="4859808" y="3647720"/>
          <a:ext cx="972385"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1838325</xdr:colOff>
      <xdr:row>189</xdr:row>
      <xdr:rowOff>123825</xdr:rowOff>
    </xdr:from>
    <xdr:ext cx="1057275" cy="266700"/>
    <xdr:sp macro="" textlink="">
      <xdr:nvSpPr>
        <xdr:cNvPr id="195" name="Shape 195"/>
        <xdr:cNvSpPr txBox="1"/>
      </xdr:nvSpPr>
      <xdr:spPr>
        <a:xfrm>
          <a:off x="4818025" y="3647720"/>
          <a:ext cx="105595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2209800</xdr:colOff>
      <xdr:row>187</xdr:row>
      <xdr:rowOff>428625</xdr:rowOff>
    </xdr:from>
    <xdr:ext cx="771525" cy="266700"/>
    <xdr:sp macro="" textlink="">
      <xdr:nvSpPr>
        <xdr:cNvPr id="196" name="Shape 196"/>
        <xdr:cNvSpPr txBox="1"/>
      </xdr:nvSpPr>
      <xdr:spPr>
        <a:xfrm>
          <a:off x="4961826" y="3647720"/>
          <a:ext cx="768348"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63</xdr:row>
      <xdr:rowOff>0</xdr:rowOff>
    </xdr:from>
    <xdr:ext cx="4791075" cy="752475"/>
    <xdr:sp macro="" textlink="">
      <xdr:nvSpPr>
        <xdr:cNvPr id="197" name="Shape 197"/>
        <xdr:cNvSpPr txBox="1"/>
      </xdr:nvSpPr>
      <xdr:spPr>
        <a:xfrm>
          <a:off x="2951964" y="3407966"/>
          <a:ext cx="4788073" cy="74406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47625</xdr:colOff>
      <xdr:row>63</xdr:row>
      <xdr:rowOff>114300</xdr:rowOff>
    </xdr:from>
    <xdr:ext cx="4314825" cy="742950"/>
    <xdr:sp macro="" textlink="">
      <xdr:nvSpPr>
        <xdr:cNvPr id="198" name="Shape 198"/>
        <xdr:cNvSpPr txBox="1"/>
      </xdr:nvSpPr>
      <xdr:spPr>
        <a:xfrm>
          <a:off x="3189912" y="3409668"/>
          <a:ext cx="4312177" cy="74066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posbindu yang mendapatkan pelayanan kesehatan di wilayah kerja Puskesmas dalam kurun waktu 1 tahun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posbindu yang ada di wilayah kerja Puskesmas dalam kurun</a:t>
          </a:r>
          <a:endParaRPr sz="1400"/>
        </a:p>
        <a:p>
          <a:pPr marL="0" lvl="0" indent="0" algn="l" rtl="0">
            <a:spcBef>
              <a:spcPts val="0"/>
            </a:spcBef>
            <a:spcAft>
              <a:spcPts val="0"/>
            </a:spcAft>
            <a:buNone/>
          </a:pPr>
          <a:r>
            <a:rPr lang="en-US" sz="900">
              <a:latin typeface="Calibri"/>
              <a:ea typeface="Calibri"/>
              <a:cs typeface="Calibri"/>
              <a:sym typeface="Calibri"/>
            </a:rPr>
            <a:t>    waktu 1 tahun</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6</xdr:col>
      <xdr:colOff>0</xdr:colOff>
      <xdr:row>63</xdr:row>
      <xdr:rowOff>0</xdr:rowOff>
    </xdr:from>
    <xdr:ext cx="4724400" cy="752475"/>
    <xdr:sp macro="" textlink="">
      <xdr:nvSpPr>
        <xdr:cNvPr id="199" name="Shape 199"/>
        <xdr:cNvSpPr txBox="1"/>
      </xdr:nvSpPr>
      <xdr:spPr>
        <a:xfrm>
          <a:off x="2987727" y="3407966"/>
          <a:ext cx="4716546" cy="74406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0</xdr:colOff>
      <xdr:row>63</xdr:row>
      <xdr:rowOff>0</xdr:rowOff>
    </xdr:from>
    <xdr:ext cx="4743450" cy="752475"/>
    <xdr:sp macro="" textlink="">
      <xdr:nvSpPr>
        <xdr:cNvPr id="200" name="Shape 200"/>
        <xdr:cNvSpPr txBox="1"/>
      </xdr:nvSpPr>
      <xdr:spPr>
        <a:xfrm>
          <a:off x="2975566" y="3407966"/>
          <a:ext cx="4740869" cy="74406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95250</xdr:colOff>
      <xdr:row>159</xdr:row>
      <xdr:rowOff>0</xdr:rowOff>
    </xdr:from>
    <xdr:ext cx="4010025" cy="1076325"/>
    <xdr:sp macro="" textlink="">
      <xdr:nvSpPr>
        <xdr:cNvPr id="201" name="Shape 201"/>
        <xdr:cNvSpPr txBox="1"/>
      </xdr:nvSpPr>
      <xdr:spPr>
        <a:xfrm>
          <a:off x="3345337" y="3243457"/>
          <a:ext cx="4001326" cy="1073087"/>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SD/ MI yang mendapat pembinaan kesehatan gigi</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dan mulut oleh petugas Puskesmas di wilayah kerja Puskesmas</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dalam kurun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Jumlah seluruh SD/ MI yang berada di wilayah kerja Puskesmas </a:t>
          </a:r>
          <a:endParaRPr sz="1400"/>
        </a:p>
        <a:p>
          <a:pPr marL="0" lvl="0" indent="0" algn="l" rtl="0">
            <a:spcBef>
              <a:spcPts val="0"/>
            </a:spcBef>
            <a:spcAft>
              <a:spcPts val="0"/>
            </a:spcAft>
            <a:buNone/>
          </a:pPr>
          <a:r>
            <a:rPr lang="en-US" sz="900">
              <a:latin typeface="Calibri"/>
              <a:ea typeface="Calibri"/>
              <a:cs typeface="Calibri"/>
              <a:sym typeface="Calibri"/>
            </a:rPr>
            <a:t>   dalam kurun waktu 1 tahun</a:t>
          </a:r>
          <a:endParaRPr sz="900">
            <a:latin typeface="Calibri"/>
            <a:ea typeface="Calibri"/>
            <a:cs typeface="Calibri"/>
            <a:sym typeface="Calibri"/>
          </a:endParaRPr>
        </a:p>
      </xdr:txBody>
    </xdr:sp>
    <xdr:clientData fLocksWithSheet="0"/>
  </xdr:oneCellAnchor>
  <xdr:oneCellAnchor>
    <xdr:from>
      <xdr:col>4</xdr:col>
      <xdr:colOff>209550</xdr:colOff>
      <xdr:row>166</xdr:row>
      <xdr:rowOff>142875</xdr:rowOff>
    </xdr:from>
    <xdr:ext cx="3876675" cy="914400"/>
    <xdr:sp macro="" textlink="">
      <xdr:nvSpPr>
        <xdr:cNvPr id="202" name="Shape 202"/>
        <xdr:cNvSpPr txBox="1"/>
      </xdr:nvSpPr>
      <xdr:spPr>
        <a:xfrm>
          <a:off x="3411266" y="3323822"/>
          <a:ext cx="3869469" cy="912356"/>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1000">
              <a:latin typeface="Calibri"/>
              <a:ea typeface="Calibri"/>
              <a:cs typeface="Calibri"/>
              <a:sym typeface="Calibri"/>
            </a:rPr>
            <a:t>  </a:t>
          </a:r>
          <a:r>
            <a:rPr lang="en-US" sz="900">
              <a:latin typeface="Calibri"/>
              <a:ea typeface="Calibri"/>
              <a:cs typeface="Calibri"/>
              <a:sym typeface="Calibri"/>
            </a:rPr>
            <a:t>Jumlah kunjungan baru pasien rawat jalan klinik gigi Puskesmas dan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jaringannya yang berasal dari wilayah kerja Puskesmas dalam kurun</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waktu 1 tahun</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spcBef>
              <a:spcPts val="0"/>
            </a:spcBef>
            <a:spcAft>
              <a:spcPts val="0"/>
            </a:spcAft>
            <a:buNone/>
          </a:pPr>
          <a:r>
            <a:rPr lang="en-US" sz="900">
              <a:latin typeface="Calibri"/>
              <a:ea typeface="Calibri"/>
              <a:cs typeface="Calibri"/>
              <a:sym typeface="Calibri"/>
            </a:rPr>
            <a:t>   4% jumlah penduduk dalam wilayah kerja Puskesmas dalam kurun</a:t>
          </a:r>
          <a:endParaRPr sz="1400"/>
        </a:p>
        <a:p>
          <a:pPr marL="0" lvl="0" indent="0" algn="l" rtl="0">
            <a:spcBef>
              <a:spcPts val="0"/>
            </a:spcBef>
            <a:spcAft>
              <a:spcPts val="0"/>
            </a:spcAft>
            <a:buNone/>
          </a:pPr>
          <a:r>
            <a:rPr lang="en-US" sz="900">
              <a:latin typeface="Calibri"/>
              <a:ea typeface="Calibri"/>
              <a:cs typeface="Calibri"/>
              <a:sym typeface="Calibri"/>
            </a:rPr>
            <a:t>   waktu 1 tahun</a:t>
          </a:r>
          <a:endParaRPr sz="900">
            <a:latin typeface="Calibri"/>
            <a:ea typeface="Calibri"/>
            <a:cs typeface="Calibri"/>
            <a:sym typeface="Calibri"/>
          </a:endParaRPr>
        </a:p>
      </xdr:txBody>
    </xdr:sp>
    <xdr:clientData fLocksWithSheet="0"/>
  </xdr:oneCellAnchor>
  <xdr:oneCellAnchor>
    <xdr:from>
      <xdr:col>4</xdr:col>
      <xdr:colOff>0</xdr:colOff>
      <xdr:row>65</xdr:row>
      <xdr:rowOff>0</xdr:rowOff>
    </xdr:from>
    <xdr:ext cx="4791075" cy="752475"/>
    <xdr:sp macro="" textlink="">
      <xdr:nvSpPr>
        <xdr:cNvPr id="203" name="Shape 203"/>
        <xdr:cNvSpPr txBox="1"/>
      </xdr:nvSpPr>
      <xdr:spPr>
        <a:xfrm>
          <a:off x="2951964" y="3407966"/>
          <a:ext cx="4788073" cy="744069"/>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76200</xdr:colOff>
      <xdr:row>67</xdr:row>
      <xdr:rowOff>19050</xdr:rowOff>
    </xdr:from>
    <xdr:ext cx="3914775" cy="800100"/>
    <xdr:sp macro="" textlink="">
      <xdr:nvSpPr>
        <xdr:cNvPr id="204" name="Shape 204"/>
        <xdr:cNvSpPr txBox="1"/>
      </xdr:nvSpPr>
      <xdr:spPr>
        <a:xfrm>
          <a:off x="3393375" y="3384713"/>
          <a:ext cx="3905250" cy="7905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Jumlah ibu hamil yang mendapatkan minilam 90  tablet tambah darah  di wilayah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ibu hamil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123825</xdr:colOff>
      <xdr:row>73</xdr:row>
      <xdr:rowOff>114300</xdr:rowOff>
    </xdr:from>
    <xdr:ext cx="3886200" cy="800100"/>
    <xdr:sp macro="" textlink="">
      <xdr:nvSpPr>
        <xdr:cNvPr id="205" name="Shape 205"/>
        <xdr:cNvSpPr txBox="1"/>
      </xdr:nvSpPr>
      <xdr:spPr>
        <a:xfrm>
          <a:off x="3407663" y="3384713"/>
          <a:ext cx="3876675" cy="7905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balita yang ditimbang  di wilayah kerja puskesmas dalam kurun waktu 1 tahun</a:t>
          </a:r>
          <a:endParaRPr sz="1400"/>
        </a:p>
        <a:p>
          <a:pPr marL="0" lvl="0" indent="0" algn="l" rtl="0">
            <a:lnSpc>
              <a:spcPct val="100000"/>
            </a:lnSpc>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lnSpc>
              <a:spcPct val="100000"/>
            </a:lnSpc>
            <a:spcBef>
              <a:spcPts val="0"/>
            </a:spcBef>
            <a:spcAft>
              <a:spcPts val="0"/>
            </a:spcAft>
            <a:buNone/>
          </a:pPr>
          <a:r>
            <a:rPr lang="en-US" sz="900" b="0" i="0" u="none" strike="noStrike">
              <a:solidFill>
                <a:srgbClr val="000000"/>
              </a:solidFill>
              <a:latin typeface="Calibri"/>
              <a:ea typeface="Calibri"/>
              <a:cs typeface="Calibri"/>
              <a:sym typeface="Calibri"/>
            </a:rPr>
            <a:t>Jumlah balita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200025</xdr:colOff>
      <xdr:row>86</xdr:row>
      <xdr:rowOff>523875</xdr:rowOff>
    </xdr:from>
    <xdr:ext cx="3886200" cy="942975"/>
    <xdr:sp macro="" textlink="">
      <xdr:nvSpPr>
        <xdr:cNvPr id="206" name="Shape 206"/>
        <xdr:cNvSpPr txBox="1"/>
      </xdr:nvSpPr>
      <xdr:spPr>
        <a:xfrm>
          <a:off x="3407663" y="3313275"/>
          <a:ext cx="3876675" cy="933450"/>
        </a:xfrm>
        <a:prstGeom prst="rect">
          <a:avLst/>
        </a:prstGeom>
        <a:solidFill>
          <a:srgbClr val="D0CECE"/>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6-11 bulan (februari dan agustus) + 12-59 bulan (di bulan Agustus) yang mendapat kapsul vitamin A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6-59 bulan yang ada di wilayah Puskesmas 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247650</xdr:colOff>
      <xdr:row>97</xdr:row>
      <xdr:rowOff>504825</xdr:rowOff>
    </xdr:from>
    <xdr:ext cx="3895725" cy="1095375"/>
    <xdr:sp macro="" textlink="">
      <xdr:nvSpPr>
        <xdr:cNvPr id="207" name="Shape 207"/>
        <xdr:cNvSpPr txBox="1"/>
      </xdr:nvSpPr>
      <xdr:spPr>
        <a:xfrm>
          <a:off x="3402900" y="3237075"/>
          <a:ext cx="3886200" cy="1085850"/>
        </a:xfrm>
        <a:prstGeom prst="rect">
          <a:avLst/>
        </a:prstGeom>
        <a:solidFill>
          <a:srgbClr val="D0CECE"/>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balita gizi kurang yang mendapatkan  makanan tambahan 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sasaran balita Gizi kurang yang ada di wilayah Puskesmas</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200025</xdr:colOff>
      <xdr:row>59</xdr:row>
      <xdr:rowOff>342900</xdr:rowOff>
    </xdr:from>
    <xdr:ext cx="3924300" cy="847725"/>
    <xdr:sp macro="" textlink="">
      <xdr:nvSpPr>
        <xdr:cNvPr id="208" name="Shape 208"/>
        <xdr:cNvSpPr txBox="1"/>
      </xdr:nvSpPr>
      <xdr:spPr>
        <a:xfrm>
          <a:off x="3388613" y="3360900"/>
          <a:ext cx="3914775" cy="83820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yang mendapat skrining kesehatan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umur ≥ 60 tahun di wilayah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285750</xdr:colOff>
      <xdr:row>61</xdr:row>
      <xdr:rowOff>85725</xdr:rowOff>
    </xdr:from>
    <xdr:ext cx="3762375" cy="1009650"/>
    <xdr:sp macro="" textlink="">
      <xdr:nvSpPr>
        <xdr:cNvPr id="209" name="Shape 209"/>
        <xdr:cNvSpPr txBox="1"/>
      </xdr:nvSpPr>
      <xdr:spPr>
        <a:xfrm>
          <a:off x="3469575" y="3279938"/>
          <a:ext cx="3752850" cy="100012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umur </a:t>
          </a:r>
          <a:r>
            <a:rPr lang="en-US" sz="1000" b="0" i="0">
              <a:latin typeface="Calibri"/>
              <a:ea typeface="Calibri"/>
              <a:cs typeface="Calibri"/>
              <a:sym typeface="Calibri"/>
            </a:rPr>
            <a:t>≥ 60 tahun </a:t>
          </a:r>
          <a:r>
            <a:rPr lang="en-US" sz="900" b="0" i="0" u="none" strike="noStrike">
              <a:solidFill>
                <a:srgbClr val="000000"/>
              </a:solidFill>
              <a:latin typeface="Calibri"/>
              <a:ea typeface="Calibri"/>
              <a:cs typeface="Calibri"/>
              <a:sym typeface="Calibri"/>
            </a:rPr>
            <a:t>yang mendapat pelayanan kesehatan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umur ≥ 60 tahun di wilayah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285750</xdr:colOff>
      <xdr:row>62</xdr:row>
      <xdr:rowOff>257175</xdr:rowOff>
    </xdr:from>
    <xdr:ext cx="3762375" cy="876300"/>
    <xdr:sp macro="" textlink="">
      <xdr:nvSpPr>
        <xdr:cNvPr id="210" name="Shape 210"/>
        <xdr:cNvSpPr txBox="1"/>
      </xdr:nvSpPr>
      <xdr:spPr>
        <a:xfrm>
          <a:off x="3469575" y="3346613"/>
          <a:ext cx="3752850" cy="866775"/>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risiko tinggi </a:t>
          </a:r>
          <a:r>
            <a:rPr lang="en-US" sz="1000" b="0" i="0">
              <a:latin typeface="Calibri"/>
              <a:ea typeface="Calibri"/>
              <a:cs typeface="Calibri"/>
              <a:sym typeface="Calibri"/>
            </a:rPr>
            <a:t> </a:t>
          </a:r>
          <a:r>
            <a:rPr lang="en-US" sz="900" b="0" i="0" u="none" strike="noStrike">
              <a:solidFill>
                <a:srgbClr val="000000"/>
              </a:solidFill>
              <a:latin typeface="Calibri"/>
              <a:ea typeface="Calibri"/>
              <a:cs typeface="Calibri"/>
              <a:sym typeface="Calibri"/>
            </a:rPr>
            <a:t>yang dibina mendapatkan pelayanan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di wilayah kerja Puskesmas dalam kurun waktu 1 tahun</a:t>
          </a:r>
          <a:endParaRPr sz="1400"/>
        </a:p>
        <a:p>
          <a:pPr marL="0" lvl="0" indent="0" algn="l" rtl="0">
            <a:spcBef>
              <a:spcPts val="0"/>
            </a:spcBef>
            <a:spcAft>
              <a:spcPts val="0"/>
            </a:spcAft>
            <a:buNone/>
          </a:pPr>
          <a:r>
            <a:rPr lang="en-US" sz="1000" b="0" i="0" u="none" strike="noStrike">
              <a:solidFill>
                <a:srgbClr val="000000"/>
              </a:solidFill>
              <a:latin typeface="Calibri"/>
              <a:ea typeface="Calibri"/>
              <a:cs typeface="Calibri"/>
              <a:sym typeface="Calibri"/>
            </a:rPr>
            <a:t>-------------------------------------------------------------------------------- x 100%</a:t>
          </a:r>
          <a:r>
            <a:rPr lang="en-US" sz="900" b="0" i="0" u="none" strike="noStrike">
              <a:solidFill>
                <a:srgbClr val="000000"/>
              </a:solidFill>
              <a:latin typeface="Calibri"/>
              <a:ea typeface="Calibri"/>
              <a:cs typeface="Calibri"/>
              <a:sym typeface="Calibri"/>
            </a:rPr>
            <a:t> </a:t>
          </a:r>
          <a:endParaRPr sz="900" b="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Jumlah Lansia umur ≥ 70 tahun di wilayah kerja Puskesmas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dalam kurun waktu 1 tahun</a:t>
          </a:r>
          <a:endParaRPr sz="900" b="0" i="0" u="none" strike="noStrike">
            <a:solidFill>
              <a:srgbClr val="000000"/>
            </a:solidFill>
            <a:latin typeface="Calibri"/>
            <a:ea typeface="Calibri"/>
            <a:cs typeface="Calibri"/>
            <a:sym typeface="Calibri"/>
          </a:endParaRPr>
        </a:p>
      </xdr:txBody>
    </xdr:sp>
    <xdr:clientData fLocksWithSheet="0"/>
  </xdr:oneCellAnchor>
  <xdr:oneCellAnchor>
    <xdr:from>
      <xdr:col>4</xdr:col>
      <xdr:colOff>276225</xdr:colOff>
      <xdr:row>164</xdr:row>
      <xdr:rowOff>123825</xdr:rowOff>
    </xdr:from>
    <xdr:ext cx="3733800" cy="714375"/>
    <xdr:sp macro="" textlink="">
      <xdr:nvSpPr>
        <xdr:cNvPr id="211" name="Shape 211"/>
        <xdr:cNvSpPr txBox="1"/>
      </xdr:nvSpPr>
      <xdr:spPr>
        <a:xfrm>
          <a:off x="3481392" y="3426006"/>
          <a:ext cx="3729216" cy="707989"/>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a:t>
          </a:r>
          <a:r>
            <a:rPr lang="en-US" sz="900">
              <a:latin typeface="Calibri"/>
              <a:ea typeface="Calibri"/>
              <a:cs typeface="Calibri"/>
              <a:sym typeface="Calibri"/>
            </a:rPr>
            <a:t>Jumlah kunjungan baru peserta JKN di Puskesmas rawat jalan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dalam kurun waktu 1 tahun</a:t>
          </a:r>
          <a:endParaRPr sz="1400"/>
        </a:p>
        <a:p>
          <a:pPr marL="0" lvl="0" indent="0" algn="l" rtl="0">
            <a:lnSpc>
              <a:spcPct val="111111"/>
            </a:lnSpc>
            <a:spcBef>
              <a:spcPts val="0"/>
            </a:spcBef>
            <a:spcAft>
              <a:spcPts val="0"/>
            </a:spcAft>
            <a:buNone/>
          </a:pPr>
          <a:r>
            <a:rPr lang="en-US" sz="900" b="0" i="0" u="none" strike="noStrike">
              <a:solidFill>
                <a:srgbClr val="000000"/>
              </a:solidFill>
              <a:latin typeface="Calibri"/>
              <a:ea typeface="Calibri"/>
              <a:cs typeface="Calibri"/>
              <a:sym typeface="Calibri"/>
            </a:rPr>
            <a:t> ------------------------------------------------------------------------------------   X   100% </a:t>
          </a:r>
          <a:endParaRPr sz="1400"/>
        </a:p>
        <a:p>
          <a:pPr marL="0" lvl="0" indent="0" algn="l" rtl="0">
            <a:lnSpc>
              <a:spcPct val="111111"/>
            </a:lnSpc>
            <a:spcBef>
              <a:spcPts val="0"/>
            </a:spcBef>
            <a:spcAft>
              <a:spcPts val="0"/>
            </a:spcAft>
            <a:buNone/>
          </a:pPr>
          <a:r>
            <a:rPr lang="en-US" sz="900">
              <a:latin typeface="Calibri"/>
              <a:ea typeface="Calibri"/>
              <a:cs typeface="Calibri"/>
              <a:sym typeface="Calibri"/>
            </a:rPr>
            <a:t>    Jumlah peserta JKN  dalam kurun waktu 1 tahun</a:t>
          </a:r>
          <a:endParaRPr sz="1400"/>
        </a:p>
        <a:p>
          <a:pPr marL="0" lvl="0" indent="0" algn="l" rtl="0">
            <a:spcBef>
              <a:spcPts val="0"/>
            </a:spcBef>
            <a:spcAft>
              <a:spcPts val="0"/>
            </a:spcAft>
            <a:buNone/>
          </a:pPr>
          <a:r>
            <a:rPr lang="en-US" sz="900">
              <a:latin typeface="Calibri"/>
              <a:ea typeface="Calibri"/>
              <a:cs typeface="Calibri"/>
              <a:sym typeface="Calibri"/>
            </a:rPr>
            <a:t>    </a:t>
          </a:r>
          <a:endParaRPr sz="1400"/>
        </a:p>
        <a:p>
          <a:pPr marL="0" lvl="0" indent="0" algn="l" rtl="0">
            <a:lnSpc>
              <a:spcPct val="111111"/>
            </a:lnSpc>
            <a:spcBef>
              <a:spcPts val="0"/>
            </a:spcBef>
            <a:spcAft>
              <a:spcPts val="0"/>
            </a:spcAft>
            <a:buNone/>
          </a:pPr>
          <a:endParaRPr sz="900">
            <a:latin typeface="Calibri"/>
            <a:ea typeface="Calibri"/>
            <a:cs typeface="Calibri"/>
            <a:sym typeface="Calibri"/>
          </a:endParaRPr>
        </a:p>
      </xdr:txBody>
    </xdr:sp>
    <xdr:clientData fLocksWithSheet="0"/>
  </xdr:oneCellAnchor>
  <xdr:oneCellAnchor>
    <xdr:from>
      <xdr:col>4</xdr:col>
      <xdr:colOff>238125</xdr:colOff>
      <xdr:row>195</xdr:row>
      <xdr:rowOff>104775</xdr:rowOff>
    </xdr:from>
    <xdr:ext cx="3895725" cy="714375"/>
    <xdr:sp macro="" textlink="">
      <xdr:nvSpPr>
        <xdr:cNvPr id="212" name="Shape 212"/>
        <xdr:cNvSpPr txBox="1"/>
      </xdr:nvSpPr>
      <xdr:spPr>
        <a:xfrm>
          <a:off x="3402900" y="3427575"/>
          <a:ext cx="3886200" cy="704850"/>
        </a:xfrm>
        <a:prstGeom prst="rect">
          <a:avLst/>
        </a:prstGeom>
        <a:solidFill>
          <a:srgbClr val="D8D8D8"/>
        </a:solidFill>
        <a:ln w="9525" cap="flat" cmpd="sng">
          <a:solidFill>
            <a:srgbClr val="7F7F7F"/>
          </a:solidFill>
          <a:prstDash val="solid"/>
          <a:miter lim="800000"/>
          <a:headEnd type="none" w="sm" len="sm"/>
          <a:tailEnd type="none" w="sm" len="sm"/>
        </a:ln>
      </xdr:spPr>
      <xdr:txBody>
        <a:bodyPr spcFirstLastPara="1" wrap="square" lIns="27425" tIns="22850" rIns="0" bIns="0" anchor="t" anchorCtr="0">
          <a:noAutofit/>
        </a:bodyPr>
        <a:lstStyle/>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Ketersediaan 5  vaksin Imunisasi Dasar Lengkap (IDL) yang ditetapkan </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sebagai  vaksin indikator</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   X   100%</a:t>
          </a:r>
          <a:endParaRPr sz="1400"/>
        </a:p>
        <a:p>
          <a:pPr marL="0" lvl="0" indent="0" algn="l" rtl="0">
            <a:spcBef>
              <a:spcPts val="0"/>
            </a:spcBef>
            <a:spcAft>
              <a:spcPts val="0"/>
            </a:spcAft>
            <a:buNone/>
          </a:pPr>
          <a:r>
            <a:rPr lang="en-US" sz="900" b="0" i="0" u="none" strike="noStrike">
              <a:solidFill>
                <a:srgbClr val="000000"/>
              </a:solidFill>
              <a:latin typeface="Calibri"/>
              <a:ea typeface="Calibri"/>
              <a:cs typeface="Calibri"/>
              <a:sym typeface="Calibri"/>
            </a:rPr>
            <a:t>                                                              5</a:t>
          </a:r>
          <a:endParaRPr sz="1400"/>
        </a:p>
      </xdr:txBody>
    </xdr:sp>
    <xdr:clientData fLocksWithSheet="0"/>
  </xdr:oneCellAnchor>
  <xdr:oneCellAnchor>
    <xdr:from>
      <xdr:col>4</xdr:col>
      <xdr:colOff>228600</xdr:colOff>
      <xdr:row>192</xdr:row>
      <xdr:rowOff>1409700</xdr:rowOff>
    </xdr:from>
    <xdr:ext cx="3276600" cy="1381125"/>
    <xdr:sp macro="" textlink="">
      <xdr:nvSpPr>
        <xdr:cNvPr id="213" name="Shape 213"/>
        <xdr:cNvSpPr/>
      </xdr:nvSpPr>
      <xdr:spPr>
        <a:xfrm>
          <a:off x="3712463" y="3094200"/>
          <a:ext cx="3267075" cy="13716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rgbClr val="000000"/>
              </a:solidFill>
              <a:latin typeface="Arial"/>
              <a:ea typeface="Arial"/>
              <a:cs typeface="Arial"/>
              <a:sym typeface="Arial"/>
            </a:rPr>
            <a:t>Batas toleransi ketersediaan obat indikator adalah 80%</a:t>
          </a:r>
          <a:endParaRPr sz="1100">
            <a:solidFill>
              <a:srgbClr val="000000"/>
            </a:solidFill>
            <a:latin typeface="Arial"/>
            <a:ea typeface="Arial"/>
            <a:cs typeface="Arial"/>
            <a:sym typeface="Arial"/>
          </a:endParaRPr>
        </a:p>
        <a:p>
          <a:pPr marL="0" lvl="0" indent="0" algn="l" rtl="0">
            <a:spcBef>
              <a:spcPts val="0"/>
            </a:spcBef>
            <a:spcAft>
              <a:spcPts val="0"/>
            </a:spcAft>
            <a:buNone/>
          </a:pPr>
          <a:r>
            <a:rPr lang="en-US" sz="1100">
              <a:solidFill>
                <a:srgbClr val="000000"/>
              </a:solidFill>
              <a:latin typeface="Arial"/>
              <a:ea typeface="Arial"/>
              <a:cs typeface="Arial"/>
              <a:sym typeface="Arial"/>
            </a:rPr>
            <a:t>Jika  ≥ 80 %, maka persentase capaian indikator kinerja ketersediaan obat adalah 100 %</a:t>
          </a:r>
          <a:r>
            <a:rPr lang="en-US" sz="1100">
              <a:solidFill>
                <a:schemeClr val="lt1"/>
              </a:solidFill>
              <a:latin typeface="Calibri"/>
              <a:ea typeface="Calibri"/>
              <a:cs typeface="Calibri"/>
              <a:sym typeface="Calibri"/>
            </a:rPr>
            <a:t>B</a:t>
          </a:r>
          <a:endParaRPr sz="1400"/>
        </a:p>
        <a:p>
          <a:pPr marL="0" lvl="0" indent="0" algn="l" rtl="0">
            <a:spcBef>
              <a:spcPts val="0"/>
            </a:spcBef>
            <a:spcAft>
              <a:spcPts val="0"/>
            </a:spcAft>
            <a:buNone/>
          </a:pPr>
          <a:r>
            <a:rPr lang="en-US" sz="1100">
              <a:solidFill>
                <a:srgbClr val="000000"/>
              </a:solidFill>
              <a:latin typeface="Arial"/>
              <a:ea typeface="Arial"/>
              <a:cs typeface="Arial"/>
              <a:sym typeface="Arial"/>
            </a:rPr>
            <a:t>Jika  &lt; 80 %, maka persentase capaian indikator kinerja ketersediaan obat adalah sesuai hasil perhitungan</a:t>
          </a:r>
          <a:r>
            <a:rPr lang="en-US" sz="1100">
              <a:solidFill>
                <a:schemeClr val="lt1"/>
              </a:solidFill>
              <a:latin typeface="Arial"/>
              <a:ea typeface="Arial"/>
              <a:cs typeface="Arial"/>
              <a:sym typeface="Arial"/>
            </a:rPr>
            <a:t>ika</a:t>
          </a:r>
          <a:endParaRPr sz="1100">
            <a:solidFill>
              <a:srgbClr val="000000"/>
            </a:solidFill>
            <a:latin typeface="Arial"/>
            <a:ea typeface="Arial"/>
            <a:cs typeface="Arial"/>
            <a:sym typeface="Arial"/>
          </a:endParaRPr>
        </a:p>
        <a:p>
          <a:pPr marL="0" lvl="0" indent="0" algn="l" rtl="0">
            <a:spcBef>
              <a:spcPts val="0"/>
            </a:spcBef>
            <a:spcAft>
              <a:spcPts val="0"/>
            </a:spcAft>
            <a:buNone/>
          </a:pPr>
          <a:endParaRPr sz="1100">
            <a:solidFill>
              <a:srgbClr val="000000"/>
            </a:solidFill>
            <a:latin typeface="Arial"/>
            <a:ea typeface="Arial"/>
            <a:cs typeface="Arial"/>
            <a:sym typeface="Arial"/>
          </a:endParaRPr>
        </a:p>
      </xdr:txBody>
    </xdr:sp>
    <xdr:clientData fLocksWithSheet="0"/>
  </xdr:oneCellAnchor>
  <xdr:oneCellAnchor>
    <xdr:from>
      <xdr:col>2</xdr:col>
      <xdr:colOff>1847850</xdr:colOff>
      <xdr:row>196</xdr:row>
      <xdr:rowOff>1000125</xdr:rowOff>
    </xdr:from>
    <xdr:ext cx="2924175" cy="1181100"/>
    <xdr:sp macro="" textlink="">
      <xdr:nvSpPr>
        <xdr:cNvPr id="214" name="Shape 214"/>
        <xdr:cNvSpPr/>
      </xdr:nvSpPr>
      <xdr:spPr>
        <a:xfrm>
          <a:off x="3888675" y="3194213"/>
          <a:ext cx="2914650" cy="1171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rgbClr val="000000"/>
              </a:solidFill>
              <a:latin typeface="Arial"/>
              <a:ea typeface="Arial"/>
              <a:cs typeface="Arial"/>
              <a:sym typeface="Arial"/>
            </a:rPr>
            <a:t>Batas toleransi penggunaan antibiotik pada kasus ISPA non pneumonia adalah 20%</a:t>
          </a:r>
          <a:endParaRPr sz="1400"/>
        </a:p>
        <a:p>
          <a:pPr marL="0" lvl="0" indent="0" algn="l" rtl="0">
            <a:spcBef>
              <a:spcPts val="0"/>
            </a:spcBef>
            <a:spcAft>
              <a:spcPts val="0"/>
            </a:spcAft>
            <a:buNone/>
          </a:pPr>
          <a:r>
            <a:rPr lang="en-US" sz="1100">
              <a:solidFill>
                <a:srgbClr val="000000"/>
              </a:solidFill>
              <a:latin typeface="Arial"/>
              <a:ea typeface="Arial"/>
              <a:cs typeface="Arial"/>
              <a:sym typeface="Arial"/>
            </a:rPr>
            <a:t>Jika  ≤ 20 %, maka persentase capaian indikator kinerja POR adalah 100 %</a:t>
          </a:r>
          <a:r>
            <a:rPr lang="en-US" sz="1100">
              <a:solidFill>
                <a:schemeClr val="lt1"/>
              </a:solidFill>
              <a:latin typeface="Calibri"/>
              <a:ea typeface="Calibri"/>
              <a:cs typeface="Calibri"/>
              <a:sym typeface="Calibri"/>
            </a:rPr>
            <a:t>B</a:t>
          </a:r>
          <a:endParaRPr sz="1400"/>
        </a:p>
        <a:p>
          <a:pPr marL="0" lvl="0" indent="0" algn="l" rtl="0">
            <a:spcBef>
              <a:spcPts val="0"/>
            </a:spcBef>
            <a:spcAft>
              <a:spcPts val="0"/>
            </a:spcAft>
            <a:buNone/>
          </a:pPr>
          <a:r>
            <a:rPr lang="en-US" sz="1100">
              <a:solidFill>
                <a:srgbClr val="000000"/>
              </a:solidFill>
              <a:latin typeface="Arial"/>
              <a:ea typeface="Arial"/>
              <a:cs typeface="Arial"/>
              <a:sym typeface="Arial"/>
            </a:rPr>
            <a:t>Jika  &gt; 20 %, maka persentase capaian indikator kinerja POR adalah sesuai hasil perhitungan</a:t>
          </a:r>
          <a:r>
            <a:rPr lang="en-US" sz="1100">
              <a:solidFill>
                <a:schemeClr val="lt1"/>
              </a:solidFill>
              <a:latin typeface="Arial"/>
              <a:ea typeface="Arial"/>
              <a:cs typeface="Arial"/>
              <a:sym typeface="Arial"/>
            </a:rPr>
            <a:t>ika</a:t>
          </a:r>
          <a:endParaRPr sz="1100">
            <a:solidFill>
              <a:srgbClr val="000000"/>
            </a:solidFill>
            <a:latin typeface="Arial"/>
            <a:ea typeface="Arial"/>
            <a:cs typeface="Arial"/>
            <a:sym typeface="Arial"/>
          </a:endParaRPr>
        </a:p>
        <a:p>
          <a:pPr marL="0" lvl="0" indent="0" algn="l" rtl="0">
            <a:spcBef>
              <a:spcPts val="0"/>
            </a:spcBef>
            <a:spcAft>
              <a:spcPts val="0"/>
            </a:spcAft>
            <a:buNone/>
          </a:pPr>
          <a:endParaRPr sz="1100">
            <a:solidFill>
              <a:srgbClr val="000000"/>
            </a:solidFill>
            <a:latin typeface="Arial"/>
            <a:ea typeface="Arial"/>
            <a:cs typeface="Arial"/>
            <a:sym typeface="Arial"/>
          </a:endParaRPr>
        </a:p>
      </xdr:txBody>
    </xdr:sp>
    <xdr:clientData fLocksWithSheet="0"/>
  </xdr:oneCellAnchor>
  <xdr:oneCellAnchor>
    <xdr:from>
      <xdr:col>3</xdr:col>
      <xdr:colOff>0</xdr:colOff>
      <xdr:row>197</xdr:row>
      <xdr:rowOff>781050</xdr:rowOff>
    </xdr:from>
    <xdr:ext cx="2752725" cy="1228725"/>
    <xdr:sp macro="" textlink="">
      <xdr:nvSpPr>
        <xdr:cNvPr id="215" name="Shape 215"/>
        <xdr:cNvSpPr/>
      </xdr:nvSpPr>
      <xdr:spPr>
        <a:xfrm>
          <a:off x="3974400" y="3170400"/>
          <a:ext cx="2743200" cy="12192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rgbClr val="000000"/>
              </a:solidFill>
              <a:latin typeface="Arial"/>
              <a:ea typeface="Arial"/>
              <a:cs typeface="Arial"/>
              <a:sym typeface="Arial"/>
            </a:rPr>
            <a:t>Batas toleransi penggunaan antibiotik pada kasus Diare non spesifik adalah 8%</a:t>
          </a:r>
          <a:endParaRPr sz="1100">
            <a:solidFill>
              <a:srgbClr val="000000"/>
            </a:solidFill>
            <a:latin typeface="Arial"/>
            <a:ea typeface="Arial"/>
            <a:cs typeface="Arial"/>
            <a:sym typeface="Arial"/>
          </a:endParaRPr>
        </a:p>
        <a:p>
          <a:pPr marL="0" lvl="0" indent="0" algn="l" rtl="0">
            <a:spcBef>
              <a:spcPts val="0"/>
            </a:spcBef>
            <a:spcAft>
              <a:spcPts val="0"/>
            </a:spcAft>
            <a:buNone/>
          </a:pPr>
          <a:r>
            <a:rPr lang="en-US" sz="1100">
              <a:solidFill>
                <a:srgbClr val="000000"/>
              </a:solidFill>
              <a:latin typeface="Arial"/>
              <a:ea typeface="Arial"/>
              <a:cs typeface="Arial"/>
              <a:sym typeface="Arial"/>
            </a:rPr>
            <a:t>Jika  ≤ 8 %, maka persentase capaian indikator kinerja POR adalah 100 %</a:t>
          </a:r>
          <a:endParaRPr sz="1100">
            <a:solidFill>
              <a:srgbClr val="000000"/>
            </a:solidFill>
            <a:latin typeface="Arial"/>
            <a:ea typeface="Arial"/>
            <a:cs typeface="Arial"/>
            <a:sym typeface="Arial"/>
          </a:endParaRPr>
        </a:p>
        <a:p>
          <a:pPr marL="0" lvl="0" indent="0" algn="l" rtl="0">
            <a:spcBef>
              <a:spcPts val="0"/>
            </a:spcBef>
            <a:spcAft>
              <a:spcPts val="0"/>
            </a:spcAft>
            <a:buNone/>
          </a:pPr>
          <a:r>
            <a:rPr lang="en-US" sz="1100">
              <a:solidFill>
                <a:srgbClr val="000000"/>
              </a:solidFill>
              <a:latin typeface="Arial"/>
              <a:ea typeface="Arial"/>
              <a:cs typeface="Arial"/>
              <a:sym typeface="Arial"/>
            </a:rPr>
            <a:t>Jika  &gt; 8 %, maka persentase capaian indikator kinerja POR adalah sesuai hasil perhitungan</a:t>
          </a:r>
          <a:r>
            <a:rPr lang="en-US" sz="1100">
              <a:solidFill>
                <a:schemeClr val="lt1"/>
              </a:solidFill>
              <a:latin typeface="Arial"/>
              <a:ea typeface="Arial"/>
              <a:cs typeface="Arial"/>
              <a:sym typeface="Arial"/>
            </a:rPr>
            <a:t>ika</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ndonesian-publichealth.com/posbindu-p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2578125" defaultRowHeight="15" customHeight="1"/>
  <cols>
    <col min="1" max="1" width="5.85546875" customWidth="1"/>
    <col min="2" max="2" width="21.5703125" hidden="1" customWidth="1"/>
    <col min="3" max="3" width="28" customWidth="1"/>
    <col min="4" max="4" width="46.85546875" customWidth="1"/>
    <col min="5" max="5" width="66.140625" customWidth="1"/>
    <col min="6" max="6" width="14.42578125" customWidth="1"/>
    <col min="7" max="7" width="11.140625" customWidth="1"/>
    <col min="8" max="8" width="11.42578125" customWidth="1"/>
    <col min="9" max="9" width="14.85546875" customWidth="1"/>
    <col min="10" max="10" width="17.28515625" customWidth="1"/>
    <col min="11" max="11" width="14.140625" customWidth="1"/>
    <col min="12" max="12" width="13.7109375" customWidth="1"/>
    <col min="13" max="13" width="0.140625" customWidth="1"/>
    <col min="14" max="14" width="19.140625" hidden="1" customWidth="1"/>
    <col min="15" max="26" width="8.7109375" customWidth="1"/>
  </cols>
  <sheetData>
    <row r="1" spans="1:26" ht="23.25">
      <c r="A1" s="1" t="s">
        <v>392</v>
      </c>
      <c r="B1" s="1"/>
      <c r="O1" s="7"/>
    </row>
    <row r="2" spans="1:26" ht="23.25">
      <c r="A2" s="1" t="s">
        <v>0</v>
      </c>
      <c r="B2" s="1"/>
      <c r="O2" s="7"/>
    </row>
    <row r="3" spans="1:26" ht="23.25">
      <c r="A3" s="1"/>
      <c r="B3" s="1"/>
      <c r="O3" s="7"/>
    </row>
    <row r="4" spans="1:26" ht="23.25">
      <c r="A4" s="414" t="s">
        <v>1</v>
      </c>
      <c r="B4" s="415"/>
      <c r="C4" s="415"/>
      <c r="D4" s="415"/>
      <c r="E4" s="415"/>
      <c r="F4" s="415"/>
      <c r="G4" s="415"/>
      <c r="H4" s="415"/>
      <c r="I4" s="415"/>
      <c r="J4" s="415"/>
      <c r="K4" s="415"/>
      <c r="L4" s="415"/>
      <c r="M4" s="415"/>
      <c r="N4" s="415"/>
      <c r="O4" s="415"/>
      <c r="P4" s="415"/>
      <c r="Q4" s="415"/>
      <c r="R4" s="415"/>
      <c r="S4" s="415"/>
      <c r="T4" s="415"/>
      <c r="U4" s="45"/>
      <c r="V4" s="45"/>
      <c r="W4" s="45"/>
      <c r="X4" s="45"/>
      <c r="Y4" s="45"/>
      <c r="Z4" s="45"/>
    </row>
    <row r="5" spans="1:26">
      <c r="A5" s="429" t="s">
        <v>2</v>
      </c>
      <c r="B5" s="429" t="s">
        <v>3</v>
      </c>
      <c r="C5" s="429" t="s">
        <v>4</v>
      </c>
      <c r="D5" s="430" t="s">
        <v>5</v>
      </c>
      <c r="E5" s="431" t="s">
        <v>6</v>
      </c>
      <c r="F5" s="429" t="s">
        <v>7</v>
      </c>
      <c r="G5" s="46" t="s">
        <v>8</v>
      </c>
      <c r="H5" s="431" t="s">
        <v>9</v>
      </c>
      <c r="I5" s="419" t="s">
        <v>10</v>
      </c>
      <c r="J5" s="419" t="s">
        <v>393</v>
      </c>
      <c r="K5" s="428" t="s">
        <v>394</v>
      </c>
      <c r="L5" s="413"/>
      <c r="O5" s="7"/>
    </row>
    <row r="6" spans="1:26">
      <c r="A6" s="408"/>
      <c r="B6" s="408"/>
      <c r="C6" s="408"/>
      <c r="D6" s="408"/>
      <c r="E6" s="408"/>
      <c r="F6" s="408"/>
      <c r="G6" s="47">
        <v>2022</v>
      </c>
      <c r="H6" s="408"/>
      <c r="I6" s="408"/>
      <c r="J6" s="408"/>
      <c r="K6" s="16" t="s">
        <v>395</v>
      </c>
      <c r="L6" s="48" t="s">
        <v>396</v>
      </c>
      <c r="O6" s="7"/>
    </row>
    <row r="7" spans="1:26" ht="26.25" customHeight="1">
      <c r="A7" s="2" t="s">
        <v>11</v>
      </c>
      <c r="B7" s="3"/>
      <c r="C7" s="3"/>
      <c r="D7" s="3"/>
      <c r="E7" s="3"/>
      <c r="F7" s="3"/>
      <c r="G7" s="3"/>
      <c r="H7" s="3"/>
      <c r="I7" s="3"/>
      <c r="J7" s="3"/>
      <c r="K7" s="49">
        <f>(K8+K26+K35+K67+K101)/5</f>
        <v>0.89528727569730182</v>
      </c>
      <c r="L7" s="3"/>
      <c r="O7" s="7"/>
    </row>
    <row r="8" spans="1:26" ht="30.75" customHeight="1">
      <c r="A8" s="4" t="s">
        <v>12</v>
      </c>
      <c r="B8" s="4" t="s">
        <v>13</v>
      </c>
      <c r="C8" s="4"/>
      <c r="D8" s="4"/>
      <c r="E8" s="4"/>
      <c r="F8" s="4"/>
      <c r="G8" s="4"/>
      <c r="H8" s="4"/>
      <c r="I8" s="4"/>
      <c r="J8" s="4"/>
      <c r="K8" s="50">
        <f>SUM(L9:L25)/17</f>
        <v>0.95894767684012261</v>
      </c>
      <c r="L8" s="4"/>
      <c r="M8" s="51"/>
      <c r="N8" s="51"/>
      <c r="O8" s="52"/>
    </row>
    <row r="9" spans="1:26" ht="150" customHeight="1">
      <c r="A9" s="53">
        <v>1</v>
      </c>
      <c r="B9" s="53" t="s">
        <v>14</v>
      </c>
      <c r="C9" s="5" t="s">
        <v>15</v>
      </c>
      <c r="D9" s="8" t="s">
        <v>397</v>
      </c>
      <c r="E9" s="54"/>
      <c r="F9" s="6" t="s">
        <v>16</v>
      </c>
      <c r="G9" s="55">
        <v>0.66</v>
      </c>
      <c r="H9" s="56">
        <v>842</v>
      </c>
      <c r="I9" s="56">
        <f t="shared" ref="I9:I14" si="0">G9*H9</f>
        <v>555.72</v>
      </c>
      <c r="J9" s="57">
        <v>622</v>
      </c>
      <c r="K9" s="58"/>
      <c r="L9" s="59">
        <v>1</v>
      </c>
      <c r="M9" s="60"/>
      <c r="N9" s="60"/>
      <c r="O9" s="7"/>
    </row>
    <row r="10" spans="1:26" ht="210.75" customHeight="1">
      <c r="A10" s="53">
        <v>2</v>
      </c>
      <c r="B10" s="53" t="s">
        <v>14</v>
      </c>
      <c r="C10" s="5" t="s">
        <v>17</v>
      </c>
      <c r="D10" s="8" t="s">
        <v>18</v>
      </c>
      <c r="E10" s="54"/>
      <c r="F10" s="61" t="s">
        <v>16</v>
      </c>
      <c r="G10" s="55">
        <v>0.71</v>
      </c>
      <c r="H10" s="56">
        <v>96</v>
      </c>
      <c r="I10" s="56">
        <f t="shared" si="0"/>
        <v>68.16</v>
      </c>
      <c r="J10" s="56">
        <v>55</v>
      </c>
      <c r="K10" s="58"/>
      <c r="L10" s="55">
        <f t="shared" ref="L10:L11" si="1">J10/I10</f>
        <v>0.806924882629108</v>
      </c>
      <c r="M10" s="60"/>
      <c r="N10" s="60"/>
      <c r="O10" s="7"/>
    </row>
    <row r="11" spans="1:26" ht="219.75" customHeight="1">
      <c r="A11" s="53">
        <v>3</v>
      </c>
      <c r="B11" s="53" t="s">
        <v>14</v>
      </c>
      <c r="C11" s="5" t="s">
        <v>19</v>
      </c>
      <c r="D11" s="8" t="s">
        <v>20</v>
      </c>
      <c r="E11" s="53"/>
      <c r="F11" s="53" t="s">
        <v>21</v>
      </c>
      <c r="G11" s="55">
        <v>1</v>
      </c>
      <c r="H11" s="62">
        <v>278</v>
      </c>
      <c r="I11" s="56">
        <f t="shared" si="0"/>
        <v>278</v>
      </c>
      <c r="J11" s="57">
        <v>222</v>
      </c>
      <c r="K11" s="58"/>
      <c r="L11" s="55">
        <f t="shared" si="1"/>
        <v>0.79856115107913672</v>
      </c>
      <c r="M11" s="60"/>
      <c r="N11" s="60"/>
      <c r="O11" s="7"/>
    </row>
    <row r="12" spans="1:26" ht="273" customHeight="1">
      <c r="A12" s="53">
        <v>4</v>
      </c>
      <c r="B12" s="53" t="s">
        <v>14</v>
      </c>
      <c r="C12" s="5" t="s">
        <v>22</v>
      </c>
      <c r="D12" s="8" t="s">
        <v>23</v>
      </c>
      <c r="E12" s="53"/>
      <c r="F12" s="5" t="s">
        <v>24</v>
      </c>
      <c r="G12" s="55">
        <v>0.78</v>
      </c>
      <c r="H12" s="56">
        <v>20737</v>
      </c>
      <c r="I12" s="56">
        <f t="shared" si="0"/>
        <v>16174.86</v>
      </c>
      <c r="J12" s="56">
        <v>17416</v>
      </c>
      <c r="K12" s="58"/>
      <c r="L12" s="59">
        <v>1</v>
      </c>
      <c r="M12" s="60"/>
      <c r="N12" s="60"/>
      <c r="O12" s="7"/>
    </row>
    <row r="13" spans="1:26" ht="284.25" customHeight="1">
      <c r="A13" s="53">
        <v>5</v>
      </c>
      <c r="B13" s="53" t="s">
        <v>14</v>
      </c>
      <c r="C13" s="9" t="s">
        <v>25</v>
      </c>
      <c r="D13" s="8" t="s">
        <v>26</v>
      </c>
      <c r="E13" s="63"/>
      <c r="F13" s="63" t="s">
        <v>27</v>
      </c>
      <c r="G13" s="55">
        <v>1</v>
      </c>
      <c r="H13" s="56">
        <v>2</v>
      </c>
      <c r="I13" s="56">
        <f t="shared" si="0"/>
        <v>2</v>
      </c>
      <c r="J13" s="57">
        <v>2</v>
      </c>
      <c r="K13" s="58"/>
      <c r="L13" s="55">
        <f t="shared" ref="L13:L14" si="2">J13/I13</f>
        <v>1</v>
      </c>
      <c r="M13" s="60"/>
      <c r="N13" s="60"/>
      <c r="O13" s="7"/>
    </row>
    <row r="14" spans="1:26" ht="179.25" customHeight="1">
      <c r="A14" s="53">
        <v>6</v>
      </c>
      <c r="B14" s="53" t="s">
        <v>14</v>
      </c>
      <c r="C14" s="5" t="s">
        <v>28</v>
      </c>
      <c r="D14" s="9" t="s">
        <v>29</v>
      </c>
      <c r="E14" s="53"/>
      <c r="F14" s="53" t="s">
        <v>30</v>
      </c>
      <c r="G14" s="64">
        <v>1</v>
      </c>
      <c r="H14" s="65">
        <v>43</v>
      </c>
      <c r="I14" s="56">
        <f t="shared" si="0"/>
        <v>43</v>
      </c>
      <c r="J14" s="65">
        <v>43</v>
      </c>
      <c r="K14" s="66"/>
      <c r="L14" s="55">
        <f t="shared" si="2"/>
        <v>1</v>
      </c>
      <c r="M14" s="60"/>
      <c r="N14" s="60"/>
      <c r="O14" s="7"/>
    </row>
    <row r="15" spans="1:26" ht="189" customHeight="1">
      <c r="A15" s="53">
        <v>7</v>
      </c>
      <c r="B15" s="53" t="s">
        <v>14</v>
      </c>
      <c r="C15" s="9" t="s">
        <v>31</v>
      </c>
      <c r="D15" s="8" t="s">
        <v>32</v>
      </c>
      <c r="E15" s="53"/>
      <c r="F15" s="5" t="s">
        <v>33</v>
      </c>
      <c r="G15" s="64">
        <v>1</v>
      </c>
      <c r="H15" s="65">
        <v>12</v>
      </c>
      <c r="I15" s="56">
        <v>12</v>
      </c>
      <c r="J15" s="67">
        <v>24</v>
      </c>
      <c r="K15" s="66"/>
      <c r="L15" s="59">
        <v>1</v>
      </c>
      <c r="M15" s="60"/>
      <c r="N15" s="60"/>
      <c r="O15" s="7"/>
    </row>
    <row r="16" spans="1:26" ht="179.25" customHeight="1">
      <c r="A16" s="53">
        <v>8</v>
      </c>
      <c r="B16" s="53" t="s">
        <v>14</v>
      </c>
      <c r="C16" s="9" t="s">
        <v>34</v>
      </c>
      <c r="D16" s="8" t="s">
        <v>35</v>
      </c>
      <c r="E16" s="53"/>
      <c r="F16" s="53" t="s">
        <v>36</v>
      </c>
      <c r="G16" s="64">
        <v>0.52</v>
      </c>
      <c r="H16" s="65">
        <v>12</v>
      </c>
      <c r="I16" s="56">
        <f t="shared" ref="I16:I25" si="3">G16*H16</f>
        <v>6.24</v>
      </c>
      <c r="J16" s="67">
        <v>7</v>
      </c>
      <c r="K16" s="66"/>
      <c r="L16" s="59">
        <v>1</v>
      </c>
      <c r="M16" s="60"/>
      <c r="N16" s="60"/>
      <c r="O16" s="7"/>
    </row>
    <row r="17" spans="1:15" ht="102.75" customHeight="1">
      <c r="A17" s="53">
        <v>9</v>
      </c>
      <c r="B17" s="53" t="s">
        <v>14</v>
      </c>
      <c r="C17" s="9" t="s">
        <v>37</v>
      </c>
      <c r="D17" s="8" t="s">
        <v>38</v>
      </c>
      <c r="E17" s="53"/>
      <c r="F17" s="53" t="s">
        <v>36</v>
      </c>
      <c r="G17" s="64">
        <v>1</v>
      </c>
      <c r="H17" s="65">
        <v>1</v>
      </c>
      <c r="I17" s="56">
        <f t="shared" si="3"/>
        <v>1</v>
      </c>
      <c r="J17" s="65">
        <v>1</v>
      </c>
      <c r="K17" s="66"/>
      <c r="L17" s="55">
        <f t="shared" ref="L17:L18" si="4">J17/I17</f>
        <v>1</v>
      </c>
      <c r="M17" s="60"/>
      <c r="N17" s="60"/>
      <c r="O17" s="7"/>
    </row>
    <row r="18" spans="1:15" ht="221.25" customHeight="1">
      <c r="A18" s="53">
        <v>10</v>
      </c>
      <c r="B18" s="53" t="s">
        <v>14</v>
      </c>
      <c r="C18" s="9" t="s">
        <v>39</v>
      </c>
      <c r="D18" s="9" t="s">
        <v>40</v>
      </c>
      <c r="E18" s="53"/>
      <c r="F18" s="5" t="s">
        <v>41</v>
      </c>
      <c r="G18" s="64">
        <v>1</v>
      </c>
      <c r="H18" s="65">
        <v>5</v>
      </c>
      <c r="I18" s="56">
        <f t="shared" si="3"/>
        <v>5</v>
      </c>
      <c r="J18" s="65">
        <v>4</v>
      </c>
      <c r="K18" s="66"/>
      <c r="L18" s="55">
        <f t="shared" si="4"/>
        <v>0.8</v>
      </c>
      <c r="M18" s="60"/>
      <c r="N18" s="60"/>
      <c r="O18" s="7"/>
    </row>
    <row r="19" spans="1:15" ht="133.5" customHeight="1">
      <c r="A19" s="53">
        <v>11</v>
      </c>
      <c r="B19" s="53" t="s">
        <v>14</v>
      </c>
      <c r="C19" s="9" t="s">
        <v>42</v>
      </c>
      <c r="D19" s="8" t="s">
        <v>43</v>
      </c>
      <c r="E19" s="53"/>
      <c r="F19" s="53" t="s">
        <v>44</v>
      </c>
      <c r="G19" s="64">
        <v>0.72</v>
      </c>
      <c r="H19" s="65">
        <v>2</v>
      </c>
      <c r="I19" s="56">
        <f t="shared" si="3"/>
        <v>1.44</v>
      </c>
      <c r="J19" s="68">
        <v>2</v>
      </c>
      <c r="K19" s="66"/>
      <c r="L19" s="59">
        <v>1</v>
      </c>
      <c r="M19" s="60"/>
      <c r="N19" s="60"/>
      <c r="O19" s="7"/>
    </row>
    <row r="20" spans="1:15" ht="211.5" customHeight="1">
      <c r="A20" s="53">
        <v>12</v>
      </c>
      <c r="B20" s="53" t="s">
        <v>14</v>
      </c>
      <c r="C20" s="9" t="s">
        <v>45</v>
      </c>
      <c r="D20" s="8" t="s">
        <v>46</v>
      </c>
      <c r="E20" s="53"/>
      <c r="F20" s="53" t="s">
        <v>47</v>
      </c>
      <c r="G20" s="64">
        <v>0.79</v>
      </c>
      <c r="H20" s="65">
        <v>24</v>
      </c>
      <c r="I20" s="56">
        <f t="shared" si="3"/>
        <v>18.96</v>
      </c>
      <c r="J20" s="65">
        <v>17</v>
      </c>
      <c r="K20" s="69"/>
      <c r="L20" s="55">
        <f>J20/I20</f>
        <v>0.89662447257383959</v>
      </c>
      <c r="M20" s="60"/>
      <c r="N20" s="60"/>
      <c r="O20" s="7"/>
    </row>
    <row r="21" spans="1:15" ht="306.75" customHeight="1">
      <c r="A21" s="53">
        <v>13</v>
      </c>
      <c r="B21" s="53" t="s">
        <v>14</v>
      </c>
      <c r="C21" s="9" t="s">
        <v>48</v>
      </c>
      <c r="D21" s="8" t="s">
        <v>49</v>
      </c>
      <c r="E21" s="53"/>
      <c r="F21" s="53" t="s">
        <v>50</v>
      </c>
      <c r="G21" s="70">
        <v>0.76500000000000001</v>
      </c>
      <c r="H21" s="65">
        <v>48</v>
      </c>
      <c r="I21" s="56">
        <f t="shared" si="3"/>
        <v>36.72</v>
      </c>
      <c r="J21" s="68">
        <v>48</v>
      </c>
      <c r="K21" s="66"/>
      <c r="L21" s="59">
        <v>1</v>
      </c>
      <c r="M21" s="60"/>
      <c r="N21" s="60"/>
      <c r="O21" s="7"/>
    </row>
    <row r="22" spans="1:15" ht="157.5" customHeight="1">
      <c r="A22" s="53">
        <v>14</v>
      </c>
      <c r="B22" s="53" t="s">
        <v>14</v>
      </c>
      <c r="C22" s="5" t="s">
        <v>51</v>
      </c>
      <c r="D22" s="8" t="s">
        <v>52</v>
      </c>
      <c r="E22" s="53"/>
      <c r="F22" s="53" t="s">
        <v>36</v>
      </c>
      <c r="G22" s="64">
        <v>1</v>
      </c>
      <c r="H22" s="71">
        <v>43</v>
      </c>
      <c r="I22" s="56">
        <f t="shared" si="3"/>
        <v>43</v>
      </c>
      <c r="J22" s="67">
        <v>43</v>
      </c>
      <c r="K22" s="66"/>
      <c r="L22" s="55">
        <f t="shared" ref="L22:L25" si="5">J22/I22</f>
        <v>1</v>
      </c>
      <c r="M22" s="60"/>
      <c r="N22" s="60"/>
      <c r="O22" s="7"/>
    </row>
    <row r="23" spans="1:15" ht="113.25" customHeight="1">
      <c r="A23" s="53">
        <v>15</v>
      </c>
      <c r="B23" s="53" t="s">
        <v>14</v>
      </c>
      <c r="C23" s="9" t="s">
        <v>53</v>
      </c>
      <c r="D23" s="5" t="s">
        <v>54</v>
      </c>
      <c r="E23" s="53"/>
      <c r="F23" s="53" t="s">
        <v>50</v>
      </c>
      <c r="G23" s="64">
        <v>1</v>
      </c>
      <c r="H23" s="65">
        <v>13</v>
      </c>
      <c r="I23" s="56">
        <f t="shared" si="3"/>
        <v>13</v>
      </c>
      <c r="J23" s="65">
        <v>13</v>
      </c>
      <c r="K23" s="66"/>
      <c r="L23" s="55">
        <f t="shared" si="5"/>
        <v>1</v>
      </c>
      <c r="M23" s="60"/>
      <c r="N23" s="60"/>
      <c r="O23" s="7"/>
    </row>
    <row r="24" spans="1:15" ht="110.25" customHeight="1">
      <c r="A24" s="53">
        <v>16</v>
      </c>
      <c r="B24" s="53" t="s">
        <v>14</v>
      </c>
      <c r="C24" s="9" t="s">
        <v>55</v>
      </c>
      <c r="D24" s="5" t="s">
        <v>56</v>
      </c>
      <c r="E24" s="53"/>
      <c r="F24" s="53" t="s">
        <v>50</v>
      </c>
      <c r="G24" s="64">
        <v>1</v>
      </c>
      <c r="H24" s="65">
        <v>13</v>
      </c>
      <c r="I24" s="56">
        <f t="shared" si="3"/>
        <v>13</v>
      </c>
      <c r="J24" s="65">
        <v>13</v>
      </c>
      <c r="K24" s="66"/>
      <c r="L24" s="55">
        <f t="shared" si="5"/>
        <v>1</v>
      </c>
      <c r="M24" s="60"/>
      <c r="N24" s="60"/>
      <c r="O24" s="7"/>
    </row>
    <row r="25" spans="1:15" ht="105" customHeight="1">
      <c r="A25" s="53">
        <v>17</v>
      </c>
      <c r="B25" s="53" t="s">
        <v>14</v>
      </c>
      <c r="C25" s="9" t="s">
        <v>57</v>
      </c>
      <c r="D25" s="5" t="s">
        <v>58</v>
      </c>
      <c r="E25" s="53"/>
      <c r="F25" s="53" t="s">
        <v>50</v>
      </c>
      <c r="G25" s="64">
        <v>1</v>
      </c>
      <c r="H25" s="65">
        <v>11</v>
      </c>
      <c r="I25" s="56">
        <f t="shared" si="3"/>
        <v>11</v>
      </c>
      <c r="J25" s="65">
        <v>11</v>
      </c>
      <c r="K25" s="66"/>
      <c r="L25" s="55">
        <f t="shared" si="5"/>
        <v>1</v>
      </c>
      <c r="M25" s="60"/>
      <c r="N25" s="60"/>
      <c r="O25" s="7"/>
    </row>
    <row r="26" spans="1:15" ht="30" customHeight="1">
      <c r="A26" s="72" t="s">
        <v>59</v>
      </c>
      <c r="B26" s="72" t="s">
        <v>60</v>
      </c>
      <c r="C26" s="11"/>
      <c r="D26" s="10"/>
      <c r="E26" s="72"/>
      <c r="F26" s="72"/>
      <c r="G26" s="73"/>
      <c r="H26" s="74"/>
      <c r="I26" s="74"/>
      <c r="J26" s="73"/>
      <c r="K26" s="73">
        <f>SUM(L27:L34)/8</f>
        <v>0.94782092717907285</v>
      </c>
      <c r="L26" s="75"/>
      <c r="M26" s="60"/>
      <c r="N26" s="60"/>
      <c r="O26" s="7"/>
    </row>
    <row r="27" spans="1:15" ht="123" customHeight="1">
      <c r="A27" s="60">
        <v>1</v>
      </c>
      <c r="B27" s="15" t="s">
        <v>60</v>
      </c>
      <c r="C27" s="15" t="s">
        <v>398</v>
      </c>
      <c r="D27" s="22" t="s">
        <v>399</v>
      </c>
      <c r="E27" s="60"/>
      <c r="F27" s="60" t="s">
        <v>61</v>
      </c>
      <c r="G27" s="76">
        <v>0.99009999999999998</v>
      </c>
      <c r="H27" s="77">
        <v>5000</v>
      </c>
      <c r="I27" s="77">
        <f t="shared" ref="I27:I34" si="6">H27*G27</f>
        <v>4950.5</v>
      </c>
      <c r="J27" s="77">
        <v>2884</v>
      </c>
      <c r="K27" s="78"/>
      <c r="L27" s="76">
        <f>J27/I27</f>
        <v>0.58256741743258256</v>
      </c>
      <c r="M27" s="60"/>
      <c r="N27" s="60"/>
      <c r="O27" s="7"/>
    </row>
    <row r="28" spans="1:15" ht="184.5" customHeight="1">
      <c r="A28" s="60">
        <v>2</v>
      </c>
      <c r="B28" s="15" t="s">
        <v>60</v>
      </c>
      <c r="C28" s="15" t="s">
        <v>62</v>
      </c>
      <c r="D28" s="22" t="s">
        <v>63</v>
      </c>
      <c r="E28" s="60"/>
      <c r="F28" s="60" t="s">
        <v>61</v>
      </c>
      <c r="G28" s="76">
        <v>0.8911</v>
      </c>
      <c r="H28" s="77">
        <v>19</v>
      </c>
      <c r="I28" s="77">
        <f t="shared" si="6"/>
        <v>16.930900000000001</v>
      </c>
      <c r="J28" s="77">
        <v>18</v>
      </c>
      <c r="K28" s="78"/>
      <c r="L28" s="79">
        <v>1</v>
      </c>
      <c r="M28" s="60"/>
      <c r="N28" s="60"/>
      <c r="O28" s="7"/>
    </row>
    <row r="29" spans="1:15" ht="80.25" customHeight="1">
      <c r="A29" s="60">
        <v>3</v>
      </c>
      <c r="B29" s="15" t="s">
        <v>60</v>
      </c>
      <c r="C29" s="19" t="s">
        <v>64</v>
      </c>
      <c r="D29" s="22" t="s">
        <v>65</v>
      </c>
      <c r="E29" s="60"/>
      <c r="F29" s="60" t="s">
        <v>27</v>
      </c>
      <c r="G29" s="80">
        <v>1</v>
      </c>
      <c r="H29" s="81">
        <v>1</v>
      </c>
      <c r="I29" s="77">
        <f t="shared" si="6"/>
        <v>1</v>
      </c>
      <c r="J29" s="82">
        <v>1</v>
      </c>
      <c r="K29" s="83"/>
      <c r="L29" s="76">
        <f t="shared" ref="L29:L34" si="7">J29/I29</f>
        <v>1</v>
      </c>
      <c r="M29" s="60"/>
      <c r="N29" s="60"/>
      <c r="O29" s="7"/>
    </row>
    <row r="30" spans="1:15" ht="203.25" customHeight="1">
      <c r="A30" s="60">
        <v>4</v>
      </c>
      <c r="B30" s="15" t="s">
        <v>60</v>
      </c>
      <c r="C30" s="15" t="s">
        <v>400</v>
      </c>
      <c r="D30" s="15" t="s">
        <v>401</v>
      </c>
      <c r="E30" s="60"/>
      <c r="F30" s="60" t="s">
        <v>47</v>
      </c>
      <c r="G30" s="80">
        <v>1</v>
      </c>
      <c r="H30" s="81">
        <v>37</v>
      </c>
      <c r="I30" s="77">
        <f t="shared" si="6"/>
        <v>37</v>
      </c>
      <c r="J30" s="81">
        <v>37</v>
      </c>
      <c r="K30" s="83"/>
      <c r="L30" s="76">
        <f t="shared" si="7"/>
        <v>1</v>
      </c>
      <c r="M30" s="60"/>
      <c r="N30" s="60"/>
      <c r="O30" s="7"/>
    </row>
    <row r="31" spans="1:15" ht="174" customHeight="1">
      <c r="A31" s="60">
        <v>5</v>
      </c>
      <c r="B31" s="15" t="s">
        <v>60</v>
      </c>
      <c r="C31" s="15" t="s">
        <v>402</v>
      </c>
      <c r="D31" s="15" t="s">
        <v>403</v>
      </c>
      <c r="E31" s="60"/>
      <c r="F31" s="60" t="s">
        <v>66</v>
      </c>
      <c r="G31" s="80">
        <v>1</v>
      </c>
      <c r="H31" s="81">
        <v>23</v>
      </c>
      <c r="I31" s="77">
        <f t="shared" si="6"/>
        <v>23</v>
      </c>
      <c r="J31" s="81">
        <v>23</v>
      </c>
      <c r="K31" s="83"/>
      <c r="L31" s="76">
        <f t="shared" si="7"/>
        <v>1</v>
      </c>
      <c r="M31" s="60"/>
      <c r="N31" s="60"/>
      <c r="O31" s="7"/>
    </row>
    <row r="32" spans="1:15" ht="209.25" customHeight="1">
      <c r="A32" s="60">
        <v>6</v>
      </c>
      <c r="B32" s="15" t="s">
        <v>60</v>
      </c>
      <c r="C32" s="15" t="s">
        <v>404</v>
      </c>
      <c r="D32" s="15" t="s">
        <v>405</v>
      </c>
      <c r="E32" s="60"/>
      <c r="F32" s="15" t="s">
        <v>67</v>
      </c>
      <c r="G32" s="80">
        <v>1</v>
      </c>
      <c r="H32" s="81">
        <v>1000</v>
      </c>
      <c r="I32" s="77">
        <f t="shared" si="6"/>
        <v>1000</v>
      </c>
      <c r="J32" s="81">
        <v>1000</v>
      </c>
      <c r="K32" s="83"/>
      <c r="L32" s="76">
        <f t="shared" si="7"/>
        <v>1</v>
      </c>
      <c r="M32" s="60"/>
      <c r="N32" s="60"/>
      <c r="O32" s="7"/>
    </row>
    <row r="33" spans="1:15" ht="233.25" customHeight="1">
      <c r="A33" s="60">
        <v>7</v>
      </c>
      <c r="B33" s="15" t="s">
        <v>60</v>
      </c>
      <c r="C33" s="15" t="s">
        <v>406</v>
      </c>
      <c r="D33" s="15" t="s">
        <v>407</v>
      </c>
      <c r="E33" s="60"/>
      <c r="F33" s="60" t="s">
        <v>61</v>
      </c>
      <c r="G33" s="80">
        <v>1</v>
      </c>
      <c r="H33" s="81">
        <v>1000</v>
      </c>
      <c r="I33" s="77">
        <f t="shared" si="6"/>
        <v>1000</v>
      </c>
      <c r="J33" s="81">
        <v>1000</v>
      </c>
      <c r="K33" s="83"/>
      <c r="L33" s="76">
        <f t="shared" si="7"/>
        <v>1</v>
      </c>
      <c r="M33" s="60"/>
      <c r="N33" s="60"/>
      <c r="O33" s="7"/>
    </row>
    <row r="34" spans="1:15" ht="82.5" customHeight="1">
      <c r="A34" s="60">
        <v>8</v>
      </c>
      <c r="B34" s="15" t="s">
        <v>60</v>
      </c>
      <c r="C34" s="15" t="s">
        <v>408</v>
      </c>
      <c r="D34" s="15" t="s">
        <v>409</v>
      </c>
      <c r="E34" s="60"/>
      <c r="F34" s="60" t="s">
        <v>68</v>
      </c>
      <c r="G34" s="80">
        <v>1</v>
      </c>
      <c r="H34" s="81">
        <v>180</v>
      </c>
      <c r="I34" s="77">
        <f t="shared" si="6"/>
        <v>180</v>
      </c>
      <c r="J34" s="81">
        <v>180</v>
      </c>
      <c r="K34" s="83"/>
      <c r="L34" s="76">
        <f t="shared" si="7"/>
        <v>1</v>
      </c>
      <c r="M34" s="60"/>
      <c r="N34" s="60"/>
      <c r="O34" s="7"/>
    </row>
    <row r="35" spans="1:15" ht="31.5" customHeight="1">
      <c r="A35" s="84" t="s">
        <v>69</v>
      </c>
      <c r="B35" s="84" t="s">
        <v>70</v>
      </c>
      <c r="C35" s="84"/>
      <c r="D35" s="84"/>
      <c r="E35" s="84"/>
      <c r="F35" s="84"/>
      <c r="G35" s="84"/>
      <c r="H35" s="84"/>
      <c r="I35" s="85"/>
      <c r="J35" s="84"/>
      <c r="K35" s="86">
        <f>(K36+K45+K56+K65+K59)/5</f>
        <v>0.9263338624341948</v>
      </c>
      <c r="L35" s="84"/>
      <c r="M35" s="60"/>
      <c r="N35" s="60"/>
      <c r="O35" s="7"/>
    </row>
    <row r="36" spans="1:15" ht="32.25" customHeight="1">
      <c r="A36" s="87" t="s">
        <v>71</v>
      </c>
      <c r="B36" s="88" t="s">
        <v>72</v>
      </c>
      <c r="C36" s="88"/>
      <c r="D36" s="88"/>
      <c r="E36" s="88"/>
      <c r="F36" s="88"/>
      <c r="G36" s="88"/>
      <c r="H36" s="88"/>
      <c r="I36" s="89"/>
      <c r="J36" s="88"/>
      <c r="K36" s="90">
        <f>SUM(L37:L44)/8</f>
        <v>1.0001307309113912</v>
      </c>
      <c r="L36" s="88"/>
      <c r="M36" s="60"/>
      <c r="N36" s="60"/>
      <c r="O36" s="7"/>
    </row>
    <row r="37" spans="1:15" ht="105" customHeight="1">
      <c r="A37" s="60">
        <v>1</v>
      </c>
      <c r="B37" s="60" t="s">
        <v>72</v>
      </c>
      <c r="C37" s="15" t="s">
        <v>73</v>
      </c>
      <c r="D37" s="17" t="s">
        <v>74</v>
      </c>
      <c r="E37" s="18" t="s">
        <v>75</v>
      </c>
      <c r="F37" s="60" t="s">
        <v>76</v>
      </c>
      <c r="G37" s="91">
        <v>1</v>
      </c>
      <c r="H37" s="92">
        <v>1821</v>
      </c>
      <c r="I37" s="77">
        <f t="shared" ref="I37:I44" si="8">H37*G37</f>
        <v>1821</v>
      </c>
      <c r="J37" s="93">
        <v>1826</v>
      </c>
      <c r="K37" s="94"/>
      <c r="L37" s="91">
        <f t="shared" ref="L37:L38" si="9">J37/I37</f>
        <v>1.0027457440966503</v>
      </c>
      <c r="M37" s="60"/>
      <c r="N37" s="60"/>
      <c r="O37" s="7"/>
    </row>
    <row r="38" spans="1:15" ht="136.5" customHeight="1">
      <c r="A38" s="60">
        <v>2</v>
      </c>
      <c r="B38" s="60" t="s">
        <v>72</v>
      </c>
      <c r="C38" s="15" t="s">
        <v>77</v>
      </c>
      <c r="D38" s="17" t="s">
        <v>78</v>
      </c>
      <c r="E38" s="18" t="s">
        <v>79</v>
      </c>
      <c r="F38" s="60" t="s">
        <v>76</v>
      </c>
      <c r="G38" s="91">
        <v>1</v>
      </c>
      <c r="H38" s="92">
        <v>1821</v>
      </c>
      <c r="I38" s="77">
        <f t="shared" si="8"/>
        <v>1821</v>
      </c>
      <c r="J38" s="92">
        <v>1820</v>
      </c>
      <c r="K38" s="94"/>
      <c r="L38" s="91">
        <f t="shared" si="9"/>
        <v>0.99945085118067001</v>
      </c>
      <c r="M38" s="60"/>
      <c r="N38" s="60"/>
      <c r="O38" s="7"/>
    </row>
    <row r="39" spans="1:15" ht="120.75" customHeight="1">
      <c r="A39" s="60">
        <v>3</v>
      </c>
      <c r="B39" s="60" t="s">
        <v>72</v>
      </c>
      <c r="C39" s="15" t="s">
        <v>80</v>
      </c>
      <c r="D39" s="17" t="s">
        <v>81</v>
      </c>
      <c r="E39" s="18" t="s">
        <v>82</v>
      </c>
      <c r="F39" s="60" t="s">
        <v>76</v>
      </c>
      <c r="G39" s="91">
        <v>0.95</v>
      </c>
      <c r="H39" s="92">
        <v>1644</v>
      </c>
      <c r="I39" s="77">
        <f t="shared" si="8"/>
        <v>1561.8</v>
      </c>
      <c r="J39" s="93">
        <v>1748</v>
      </c>
      <c r="K39" s="94"/>
      <c r="L39" s="95">
        <v>1</v>
      </c>
      <c r="M39" s="60"/>
      <c r="N39" s="60"/>
      <c r="O39" s="7"/>
    </row>
    <row r="40" spans="1:15" ht="131.25" customHeight="1">
      <c r="A40" s="60">
        <v>4</v>
      </c>
      <c r="B40" s="60" t="s">
        <v>72</v>
      </c>
      <c r="C40" s="15" t="s">
        <v>83</v>
      </c>
      <c r="D40" s="15" t="s">
        <v>84</v>
      </c>
      <c r="E40" s="18" t="s">
        <v>79</v>
      </c>
      <c r="F40" s="60" t="s">
        <v>76</v>
      </c>
      <c r="G40" s="96">
        <v>0.8</v>
      </c>
      <c r="H40" s="81">
        <v>365</v>
      </c>
      <c r="I40" s="77">
        <f t="shared" si="8"/>
        <v>292</v>
      </c>
      <c r="J40" s="82">
        <v>292</v>
      </c>
      <c r="K40" s="83"/>
      <c r="L40" s="91">
        <f>J40/I40</f>
        <v>1</v>
      </c>
      <c r="M40" s="60"/>
      <c r="N40" s="60"/>
      <c r="O40" s="7"/>
    </row>
    <row r="41" spans="1:15" ht="125.25" customHeight="1">
      <c r="A41" s="60">
        <v>5</v>
      </c>
      <c r="B41" s="60" t="s">
        <v>72</v>
      </c>
      <c r="C41" s="15" t="s">
        <v>85</v>
      </c>
      <c r="D41" s="17" t="s">
        <v>86</v>
      </c>
      <c r="E41" s="18" t="s">
        <v>87</v>
      </c>
      <c r="F41" s="60" t="s">
        <v>88</v>
      </c>
      <c r="G41" s="91">
        <v>1</v>
      </c>
      <c r="H41" s="92">
        <v>1738</v>
      </c>
      <c r="I41" s="77">
        <f t="shared" si="8"/>
        <v>1738</v>
      </c>
      <c r="J41" s="93">
        <v>1753</v>
      </c>
      <c r="K41" s="94"/>
      <c r="L41" s="95">
        <v>1</v>
      </c>
      <c r="M41" s="60"/>
      <c r="N41" s="60"/>
      <c r="O41" s="7"/>
    </row>
    <row r="42" spans="1:15" ht="118.5" customHeight="1">
      <c r="A42" s="60">
        <v>6</v>
      </c>
      <c r="B42" s="60" t="s">
        <v>72</v>
      </c>
      <c r="C42" s="15" t="s">
        <v>89</v>
      </c>
      <c r="D42" s="17" t="s">
        <v>90</v>
      </c>
      <c r="E42" s="18" t="s">
        <v>91</v>
      </c>
      <c r="F42" s="15" t="s">
        <v>92</v>
      </c>
      <c r="G42" s="97">
        <v>0.85</v>
      </c>
      <c r="H42" s="98">
        <v>365</v>
      </c>
      <c r="I42" s="77">
        <f t="shared" si="8"/>
        <v>310.25</v>
      </c>
      <c r="J42" s="99">
        <v>383</v>
      </c>
      <c r="K42" s="100"/>
      <c r="L42" s="95">
        <v>1</v>
      </c>
      <c r="M42" s="60"/>
      <c r="N42" s="60"/>
      <c r="O42" s="7"/>
    </row>
    <row r="43" spans="1:15" ht="94.5" customHeight="1">
      <c r="A43" s="60">
        <v>7</v>
      </c>
      <c r="B43" s="60" t="s">
        <v>72</v>
      </c>
      <c r="C43" s="15" t="s">
        <v>93</v>
      </c>
      <c r="D43" s="19" t="s">
        <v>94</v>
      </c>
      <c r="E43" s="18" t="s">
        <v>95</v>
      </c>
      <c r="F43" s="60" t="s">
        <v>96</v>
      </c>
      <c r="G43" s="91">
        <v>1</v>
      </c>
      <c r="H43" s="92">
        <v>1738</v>
      </c>
      <c r="I43" s="77">
        <f t="shared" si="8"/>
        <v>1738</v>
      </c>
      <c r="J43" s="92">
        <v>1736</v>
      </c>
      <c r="K43" s="94"/>
      <c r="L43" s="91">
        <f>J43/I43</f>
        <v>0.99884925201380903</v>
      </c>
      <c r="M43" s="60"/>
      <c r="N43" s="60"/>
      <c r="O43" s="7"/>
    </row>
    <row r="44" spans="1:15" ht="107.25" customHeight="1">
      <c r="A44" s="60">
        <v>8</v>
      </c>
      <c r="B44" s="60" t="s">
        <v>72</v>
      </c>
      <c r="C44" s="15" t="s">
        <v>97</v>
      </c>
      <c r="D44" s="19" t="s">
        <v>98</v>
      </c>
      <c r="E44" s="18" t="s">
        <v>91</v>
      </c>
      <c r="F44" s="60" t="s">
        <v>88</v>
      </c>
      <c r="G44" s="91">
        <v>1</v>
      </c>
      <c r="H44" s="92">
        <v>1738</v>
      </c>
      <c r="I44" s="77">
        <f t="shared" si="8"/>
        <v>1738</v>
      </c>
      <c r="J44" s="93">
        <v>1753</v>
      </c>
      <c r="K44" s="94"/>
      <c r="L44" s="95">
        <v>1</v>
      </c>
      <c r="M44" s="60"/>
      <c r="N44" s="60"/>
      <c r="O44" s="7"/>
    </row>
    <row r="45" spans="1:15" ht="34.5" customHeight="1">
      <c r="A45" s="101" t="s">
        <v>99</v>
      </c>
      <c r="B45" s="101" t="s">
        <v>100</v>
      </c>
      <c r="C45" s="14"/>
      <c r="D45" s="20"/>
      <c r="E45" s="88"/>
      <c r="F45" s="88"/>
      <c r="G45" s="94"/>
      <c r="H45" s="102"/>
      <c r="I45" s="89"/>
      <c r="J45" s="102"/>
      <c r="K45" s="91">
        <f>SUM(L46:L55)/10</f>
        <v>0.82932443332561834</v>
      </c>
      <c r="L45" s="94"/>
      <c r="M45" s="60"/>
      <c r="N45" s="60"/>
      <c r="O45" s="7"/>
    </row>
    <row r="46" spans="1:15" ht="108" customHeight="1">
      <c r="A46" s="87">
        <v>1</v>
      </c>
      <c r="B46" s="101" t="s">
        <v>100</v>
      </c>
      <c r="C46" s="17" t="s">
        <v>101</v>
      </c>
      <c r="D46" s="19" t="s">
        <v>102</v>
      </c>
      <c r="E46" s="18" t="s">
        <v>103</v>
      </c>
      <c r="F46" s="60" t="s">
        <v>104</v>
      </c>
      <c r="G46" s="91">
        <v>1</v>
      </c>
      <c r="H46" s="92">
        <v>1674</v>
      </c>
      <c r="I46" s="81">
        <f t="shared" ref="I46:I55" si="10">G46*H46</f>
        <v>1674</v>
      </c>
      <c r="J46" s="93">
        <v>1753</v>
      </c>
      <c r="K46" s="94"/>
      <c r="L46" s="95">
        <v>1</v>
      </c>
      <c r="M46" s="60"/>
      <c r="N46" s="60"/>
      <c r="O46" s="7"/>
    </row>
    <row r="47" spans="1:15" ht="121.5" customHeight="1">
      <c r="A47" s="103">
        <v>2</v>
      </c>
      <c r="B47" s="101" t="s">
        <v>100</v>
      </c>
      <c r="C47" s="17" t="s">
        <v>105</v>
      </c>
      <c r="D47" s="19" t="s">
        <v>106</v>
      </c>
      <c r="E47" s="18" t="s">
        <v>107</v>
      </c>
      <c r="F47" s="60" t="s">
        <v>104</v>
      </c>
      <c r="G47" s="91">
        <v>1</v>
      </c>
      <c r="H47" s="92">
        <v>1674</v>
      </c>
      <c r="I47" s="81">
        <f t="shared" si="10"/>
        <v>1674</v>
      </c>
      <c r="J47" s="93">
        <v>1719</v>
      </c>
      <c r="K47" s="94"/>
      <c r="L47" s="95">
        <v>1</v>
      </c>
      <c r="M47" s="60"/>
      <c r="N47" s="60"/>
      <c r="O47" s="7"/>
    </row>
    <row r="48" spans="1:15" ht="119.25" customHeight="1">
      <c r="A48" s="103">
        <v>3</v>
      </c>
      <c r="B48" s="101" t="s">
        <v>100</v>
      </c>
      <c r="C48" s="17" t="s">
        <v>108</v>
      </c>
      <c r="D48" s="19" t="s">
        <v>109</v>
      </c>
      <c r="E48" s="18" t="s">
        <v>107</v>
      </c>
      <c r="F48" s="60" t="s">
        <v>104</v>
      </c>
      <c r="G48" s="104">
        <v>0.75119999999999998</v>
      </c>
      <c r="H48" s="98">
        <v>251</v>
      </c>
      <c r="I48" s="81">
        <f t="shared" si="10"/>
        <v>188.55119999999999</v>
      </c>
      <c r="J48" s="98">
        <v>165</v>
      </c>
      <c r="K48" s="105"/>
      <c r="L48" s="91">
        <f t="shared" ref="L48:L54" si="11">J48/I48</f>
        <v>0.8750938737064522</v>
      </c>
      <c r="M48" s="60"/>
      <c r="N48" s="60"/>
      <c r="O48" s="7"/>
    </row>
    <row r="49" spans="1:15" ht="135.75" customHeight="1">
      <c r="A49" s="103">
        <v>4</v>
      </c>
      <c r="B49" s="101" t="s">
        <v>100</v>
      </c>
      <c r="C49" s="15" t="s">
        <v>110</v>
      </c>
      <c r="D49" s="15" t="s">
        <v>111</v>
      </c>
      <c r="E49" s="18" t="s">
        <v>112</v>
      </c>
      <c r="F49" s="60" t="s">
        <v>113</v>
      </c>
      <c r="G49" s="91">
        <v>1</v>
      </c>
      <c r="H49" s="92">
        <v>1674</v>
      </c>
      <c r="I49" s="81">
        <f t="shared" si="10"/>
        <v>1674</v>
      </c>
      <c r="J49" s="92">
        <v>1626</v>
      </c>
      <c r="K49" s="94"/>
      <c r="L49" s="91">
        <f t="shared" si="11"/>
        <v>0.97132616487455192</v>
      </c>
      <c r="M49" s="60"/>
      <c r="N49" s="60"/>
      <c r="O49" s="7"/>
    </row>
    <row r="50" spans="1:15" ht="164.25" customHeight="1">
      <c r="A50" s="103">
        <v>5</v>
      </c>
      <c r="B50" s="101" t="s">
        <v>100</v>
      </c>
      <c r="C50" s="15" t="s">
        <v>114</v>
      </c>
      <c r="D50" s="15" t="s">
        <v>115</v>
      </c>
      <c r="E50" s="18" t="s">
        <v>116</v>
      </c>
      <c r="F50" s="60" t="s">
        <v>117</v>
      </c>
      <c r="G50" s="91">
        <v>1</v>
      </c>
      <c r="H50" s="92">
        <v>6449</v>
      </c>
      <c r="I50" s="81">
        <f t="shared" si="10"/>
        <v>6449</v>
      </c>
      <c r="J50" s="92">
        <v>6330</v>
      </c>
      <c r="K50" s="94"/>
      <c r="L50" s="91">
        <f t="shared" si="11"/>
        <v>0.98154752674833312</v>
      </c>
      <c r="M50" s="60"/>
      <c r="N50" s="60"/>
      <c r="O50" s="7"/>
    </row>
    <row r="51" spans="1:15" ht="106.5" customHeight="1">
      <c r="A51" s="103">
        <v>6</v>
      </c>
      <c r="B51" s="101" t="s">
        <v>100</v>
      </c>
      <c r="C51" s="15" t="s">
        <v>118</v>
      </c>
      <c r="D51" s="15" t="s">
        <v>119</v>
      </c>
      <c r="E51" s="18" t="s">
        <v>120</v>
      </c>
      <c r="F51" s="60" t="s">
        <v>117</v>
      </c>
      <c r="G51" s="91">
        <v>1</v>
      </c>
      <c r="H51" s="92">
        <v>4878</v>
      </c>
      <c r="I51" s="81">
        <f t="shared" si="10"/>
        <v>4878</v>
      </c>
      <c r="J51" s="106">
        <v>4415</v>
      </c>
      <c r="K51" s="94"/>
      <c r="L51" s="91">
        <f t="shared" si="11"/>
        <v>0.90508405084050836</v>
      </c>
      <c r="M51" s="60"/>
      <c r="N51" s="60"/>
      <c r="O51" s="7"/>
    </row>
    <row r="52" spans="1:15" ht="122.25" customHeight="1">
      <c r="A52" s="103">
        <v>7</v>
      </c>
      <c r="B52" s="101" t="s">
        <v>100</v>
      </c>
      <c r="C52" s="22" t="s">
        <v>121</v>
      </c>
      <c r="D52" s="15" t="s">
        <v>122</v>
      </c>
      <c r="E52" s="18" t="s">
        <v>123</v>
      </c>
      <c r="F52" s="60" t="s">
        <v>117</v>
      </c>
      <c r="G52" s="91">
        <v>1</v>
      </c>
      <c r="H52" s="92">
        <v>4878</v>
      </c>
      <c r="I52" s="81">
        <f t="shared" si="10"/>
        <v>4878</v>
      </c>
      <c r="J52" s="106">
        <v>4415</v>
      </c>
      <c r="K52" s="94"/>
      <c r="L52" s="91">
        <f t="shared" si="11"/>
        <v>0.90508405084050836</v>
      </c>
      <c r="M52" s="60"/>
      <c r="N52" s="60"/>
      <c r="O52" s="7"/>
    </row>
    <row r="53" spans="1:15" ht="108" customHeight="1">
      <c r="A53" s="103">
        <v>8</v>
      </c>
      <c r="B53" s="101" t="s">
        <v>100</v>
      </c>
      <c r="C53" s="22" t="s">
        <v>124</v>
      </c>
      <c r="D53" s="15" t="s">
        <v>125</v>
      </c>
      <c r="E53" s="18" t="s">
        <v>410</v>
      </c>
      <c r="F53" s="60" t="s">
        <v>117</v>
      </c>
      <c r="G53" s="91">
        <v>0.75</v>
      </c>
      <c r="H53" s="92">
        <v>6824</v>
      </c>
      <c r="I53" s="81">
        <f t="shared" si="10"/>
        <v>5118</v>
      </c>
      <c r="J53" s="92">
        <v>597</v>
      </c>
      <c r="K53" s="94"/>
      <c r="L53" s="91">
        <f t="shared" si="11"/>
        <v>0.11664712778429073</v>
      </c>
      <c r="M53" s="60"/>
      <c r="N53" s="60"/>
      <c r="O53" s="7"/>
    </row>
    <row r="54" spans="1:15" ht="79.5" customHeight="1">
      <c r="A54" s="103">
        <v>9</v>
      </c>
      <c r="B54" s="101" t="s">
        <v>100</v>
      </c>
      <c r="C54" s="22" t="s">
        <v>126</v>
      </c>
      <c r="D54" s="15" t="s">
        <v>127</v>
      </c>
      <c r="E54" s="60"/>
      <c r="F54" s="60" t="s">
        <v>117</v>
      </c>
      <c r="G54" s="91">
        <v>0.75</v>
      </c>
      <c r="H54" s="92">
        <v>364</v>
      </c>
      <c r="I54" s="81">
        <f t="shared" si="10"/>
        <v>273</v>
      </c>
      <c r="J54" s="92">
        <v>147</v>
      </c>
      <c r="K54" s="94"/>
      <c r="L54" s="91">
        <f t="shared" si="11"/>
        <v>0.53846153846153844</v>
      </c>
      <c r="M54" s="60"/>
      <c r="N54" s="60"/>
      <c r="O54" s="7"/>
    </row>
    <row r="55" spans="1:15" ht="78.75" customHeight="1">
      <c r="A55" s="107">
        <v>10</v>
      </c>
      <c r="B55" s="101" t="s">
        <v>100</v>
      </c>
      <c r="C55" s="17" t="s">
        <v>128</v>
      </c>
      <c r="D55" s="19" t="s">
        <v>129</v>
      </c>
      <c r="E55" s="60"/>
      <c r="F55" s="60" t="s">
        <v>130</v>
      </c>
      <c r="G55" s="108">
        <v>0.5</v>
      </c>
      <c r="H55" s="98">
        <v>2</v>
      </c>
      <c r="I55" s="81">
        <f t="shared" si="10"/>
        <v>1</v>
      </c>
      <c r="J55" s="99">
        <v>2</v>
      </c>
      <c r="K55" s="100"/>
      <c r="L55" s="95">
        <v>1</v>
      </c>
      <c r="M55" s="60"/>
      <c r="N55" s="60"/>
      <c r="O55" s="7"/>
    </row>
    <row r="56" spans="1:15" ht="35.25" customHeight="1">
      <c r="A56" s="109" t="s">
        <v>131</v>
      </c>
      <c r="B56" s="13" t="s">
        <v>132</v>
      </c>
      <c r="C56" s="110"/>
      <c r="D56" s="14"/>
      <c r="E56" s="88"/>
      <c r="F56" s="88"/>
      <c r="G56" s="100"/>
      <c r="H56" s="111"/>
      <c r="I56" s="112"/>
      <c r="J56" s="111"/>
      <c r="K56" s="97">
        <f>(L57+L58)/2</f>
        <v>0.9486492376915221</v>
      </c>
      <c r="L56" s="94"/>
      <c r="M56" s="60"/>
      <c r="N56" s="60"/>
      <c r="O56" s="7"/>
    </row>
    <row r="57" spans="1:15" ht="124.5" customHeight="1">
      <c r="A57" s="60">
        <v>1</v>
      </c>
      <c r="B57" s="15" t="s">
        <v>132</v>
      </c>
      <c r="C57" s="15" t="s">
        <v>133</v>
      </c>
      <c r="D57" s="19" t="s">
        <v>134</v>
      </c>
      <c r="E57" s="18" t="s">
        <v>135</v>
      </c>
      <c r="F57" s="60" t="s">
        <v>136</v>
      </c>
      <c r="G57" s="91">
        <v>1</v>
      </c>
      <c r="H57" s="92">
        <v>3666</v>
      </c>
      <c r="I57" s="92">
        <f t="shared" ref="I57:I58" si="12">H57*G57</f>
        <v>3666</v>
      </c>
      <c r="J57" s="92">
        <v>3424</v>
      </c>
      <c r="K57" s="94"/>
      <c r="L57" s="91">
        <f t="shared" ref="L57:L58" si="13">J57/I57</f>
        <v>0.93398799781778508</v>
      </c>
      <c r="M57" s="60"/>
      <c r="N57" s="60"/>
      <c r="O57" s="7"/>
    </row>
    <row r="58" spans="1:15" ht="124.5" customHeight="1">
      <c r="A58" s="60">
        <v>2</v>
      </c>
      <c r="B58" s="15" t="s">
        <v>132</v>
      </c>
      <c r="C58" s="15" t="s">
        <v>137</v>
      </c>
      <c r="D58" s="19" t="s">
        <v>138</v>
      </c>
      <c r="E58" s="18" t="s">
        <v>139</v>
      </c>
      <c r="F58" s="60" t="s">
        <v>136</v>
      </c>
      <c r="G58" s="91">
        <v>1</v>
      </c>
      <c r="H58" s="92">
        <v>8313</v>
      </c>
      <c r="I58" s="92">
        <f t="shared" si="12"/>
        <v>8313</v>
      </c>
      <c r="J58" s="92">
        <v>8008</v>
      </c>
      <c r="K58" s="94"/>
      <c r="L58" s="91">
        <f t="shared" si="13"/>
        <v>0.96331047756525923</v>
      </c>
      <c r="M58" s="60"/>
      <c r="N58" s="60"/>
      <c r="O58" s="7"/>
    </row>
    <row r="59" spans="1:15" ht="24.75" customHeight="1">
      <c r="A59" s="113" t="s">
        <v>140</v>
      </c>
      <c r="B59" s="27" t="s">
        <v>141</v>
      </c>
      <c r="C59" s="27"/>
      <c r="D59" s="114"/>
      <c r="E59" s="115"/>
      <c r="F59" s="113"/>
      <c r="G59" s="116"/>
      <c r="H59" s="117"/>
      <c r="I59" s="117"/>
      <c r="J59" s="117"/>
      <c r="K59" s="116">
        <f>(L60+L62+L64+L63)/4</f>
        <v>0.85356491024244274</v>
      </c>
      <c r="L59" s="116"/>
      <c r="M59" s="60"/>
      <c r="N59" s="60"/>
      <c r="O59" s="7"/>
    </row>
    <row r="60" spans="1:15" ht="124.5" customHeight="1">
      <c r="A60" s="60">
        <v>1</v>
      </c>
      <c r="B60" s="60" t="s">
        <v>141</v>
      </c>
      <c r="C60" s="5" t="s">
        <v>142</v>
      </c>
      <c r="D60" s="23" t="s">
        <v>143</v>
      </c>
      <c r="E60" s="118" t="s">
        <v>144</v>
      </c>
      <c r="F60" s="60" t="s">
        <v>145</v>
      </c>
      <c r="G60" s="80">
        <v>1</v>
      </c>
      <c r="H60" s="119">
        <v>5899</v>
      </c>
      <c r="I60" s="98">
        <f>H60*G60</f>
        <v>5899</v>
      </c>
      <c r="J60" s="119">
        <v>3358</v>
      </c>
      <c r="K60" s="83"/>
      <c r="L60" s="80">
        <f>J60/I60</f>
        <v>0.56924902525851839</v>
      </c>
      <c r="M60" s="60"/>
      <c r="N60" s="60"/>
      <c r="O60" s="7"/>
    </row>
    <row r="61" spans="1:15" ht="237" customHeight="1">
      <c r="A61" s="103"/>
      <c r="B61" s="103"/>
      <c r="C61" s="5"/>
      <c r="D61" s="5" t="s">
        <v>411</v>
      </c>
      <c r="E61" s="60"/>
      <c r="F61" s="60"/>
      <c r="G61" s="80"/>
      <c r="H61" s="80"/>
      <c r="I61" s="98"/>
      <c r="J61" s="80"/>
      <c r="K61" s="83"/>
      <c r="L61" s="119"/>
      <c r="M61" s="60"/>
      <c r="N61" s="60"/>
      <c r="O61" s="7"/>
    </row>
    <row r="62" spans="1:15" ht="126.75" customHeight="1">
      <c r="A62" s="103">
        <v>2</v>
      </c>
      <c r="B62" s="103" t="s">
        <v>146</v>
      </c>
      <c r="C62" s="5" t="s">
        <v>147</v>
      </c>
      <c r="D62" s="5" t="s">
        <v>148</v>
      </c>
      <c r="E62" s="118" t="s">
        <v>144</v>
      </c>
      <c r="F62" s="60" t="s">
        <v>145</v>
      </c>
      <c r="G62" s="80">
        <v>1</v>
      </c>
      <c r="H62" s="119">
        <v>4239</v>
      </c>
      <c r="I62" s="98">
        <f>H62*G62</f>
        <v>4239</v>
      </c>
      <c r="J62" s="119">
        <v>3582</v>
      </c>
      <c r="K62" s="83"/>
      <c r="L62" s="80">
        <f t="shared" ref="L62:L64" si="14">J62/I62</f>
        <v>0.84501061571125269</v>
      </c>
      <c r="M62" s="60"/>
      <c r="N62" s="60"/>
      <c r="O62" s="7"/>
    </row>
    <row r="63" spans="1:15" ht="124.5" customHeight="1">
      <c r="A63" s="103">
        <v>3</v>
      </c>
      <c r="B63" s="103" t="s">
        <v>146</v>
      </c>
      <c r="C63" s="5" t="s">
        <v>149</v>
      </c>
      <c r="D63" s="5" t="s">
        <v>150</v>
      </c>
      <c r="E63" s="118" t="s">
        <v>144</v>
      </c>
      <c r="F63" s="60" t="s">
        <v>145</v>
      </c>
      <c r="G63" s="80">
        <v>1</v>
      </c>
      <c r="H63" s="119">
        <v>2185</v>
      </c>
      <c r="I63" s="98">
        <v>605</v>
      </c>
      <c r="J63" s="119">
        <v>605</v>
      </c>
      <c r="K63" s="83"/>
      <c r="L63" s="80">
        <f t="shared" si="14"/>
        <v>1</v>
      </c>
      <c r="M63" s="60"/>
      <c r="N63" s="60"/>
      <c r="O63" s="7"/>
    </row>
    <row r="64" spans="1:15" ht="124.5" customHeight="1">
      <c r="A64" s="107">
        <v>4</v>
      </c>
      <c r="B64" s="103" t="s">
        <v>146</v>
      </c>
      <c r="C64" s="5" t="s">
        <v>151</v>
      </c>
      <c r="D64" s="23" t="s">
        <v>152</v>
      </c>
      <c r="E64" s="118" t="s">
        <v>153</v>
      </c>
      <c r="F64" s="60" t="s">
        <v>154</v>
      </c>
      <c r="G64" s="80">
        <v>1</v>
      </c>
      <c r="H64" s="60">
        <v>36</v>
      </c>
      <c r="I64" s="98">
        <v>36</v>
      </c>
      <c r="J64" s="60">
        <v>36</v>
      </c>
      <c r="K64" s="94"/>
      <c r="L64" s="80">
        <f t="shared" si="14"/>
        <v>1</v>
      </c>
      <c r="M64" s="60"/>
      <c r="N64" s="60"/>
      <c r="O64" s="7"/>
    </row>
    <row r="65" spans="1:15" ht="33" customHeight="1">
      <c r="A65" s="60" t="s">
        <v>155</v>
      </c>
      <c r="B65" s="14" t="s">
        <v>156</v>
      </c>
      <c r="C65" s="14"/>
      <c r="D65" s="14"/>
      <c r="E65" s="115"/>
      <c r="F65" s="88"/>
      <c r="G65" s="94"/>
      <c r="H65" s="102"/>
      <c r="I65" s="102"/>
      <c r="J65" s="102"/>
      <c r="K65" s="91">
        <f>L66</f>
        <v>1</v>
      </c>
      <c r="L65" s="94"/>
      <c r="M65" s="60"/>
      <c r="N65" s="60"/>
      <c r="O65" s="7"/>
    </row>
    <row r="66" spans="1:15" ht="80.25" customHeight="1">
      <c r="A66" s="60">
        <v>1</v>
      </c>
      <c r="B66" s="60" t="s">
        <v>156</v>
      </c>
      <c r="C66" s="15" t="s">
        <v>157</v>
      </c>
      <c r="D66" s="19" t="s">
        <v>158</v>
      </c>
      <c r="E66" s="118" t="s">
        <v>159</v>
      </c>
      <c r="F66" s="60" t="s">
        <v>160</v>
      </c>
      <c r="G66" s="91">
        <v>1</v>
      </c>
      <c r="H66" s="92">
        <v>13089</v>
      </c>
      <c r="I66" s="92">
        <f>H66*G66</f>
        <v>13089</v>
      </c>
      <c r="J66" s="120">
        <v>13089</v>
      </c>
      <c r="K66" s="94"/>
      <c r="L66" s="91">
        <f>J66/I66</f>
        <v>1</v>
      </c>
      <c r="M66" s="60"/>
      <c r="N66" s="60"/>
      <c r="O66" s="7"/>
    </row>
    <row r="67" spans="1:15" ht="34.5" customHeight="1">
      <c r="A67" s="84" t="s">
        <v>161</v>
      </c>
      <c r="B67" s="84" t="s">
        <v>162</v>
      </c>
      <c r="C67" s="12"/>
      <c r="D67" s="121"/>
      <c r="E67" s="115"/>
      <c r="F67" s="84"/>
      <c r="G67" s="122"/>
      <c r="H67" s="123"/>
      <c r="I67" s="123"/>
      <c r="J67" s="123"/>
      <c r="K67" s="122">
        <f>SUM(L68:L100)/10</f>
        <v>0.94752055191403861</v>
      </c>
      <c r="L67" s="122"/>
      <c r="M67" s="60"/>
      <c r="N67" s="60"/>
      <c r="O67" s="7"/>
    </row>
    <row r="68" spans="1:15" ht="93" customHeight="1">
      <c r="A68" s="60">
        <v>1</v>
      </c>
      <c r="B68" s="60" t="s">
        <v>162</v>
      </c>
      <c r="C68" s="15" t="s">
        <v>163</v>
      </c>
      <c r="D68" s="124" t="s">
        <v>412</v>
      </c>
      <c r="E68" s="24" t="s">
        <v>164</v>
      </c>
      <c r="F68" s="60" t="s">
        <v>76</v>
      </c>
      <c r="G68" s="91">
        <v>0.82</v>
      </c>
      <c r="H68" s="92">
        <v>1808</v>
      </c>
      <c r="I68" s="92">
        <f t="shared" ref="I68:I70" si="15">H68*G68</f>
        <v>1482.56</v>
      </c>
      <c r="J68" s="92">
        <v>1803</v>
      </c>
      <c r="K68" s="94"/>
      <c r="L68" s="95">
        <v>1</v>
      </c>
      <c r="M68" s="60"/>
      <c r="N68" s="60"/>
      <c r="O68" s="7"/>
    </row>
    <row r="69" spans="1:15" ht="102" customHeight="1">
      <c r="A69" s="60">
        <v>2</v>
      </c>
      <c r="B69" s="60" t="s">
        <v>162</v>
      </c>
      <c r="C69" s="15" t="s">
        <v>165</v>
      </c>
      <c r="D69" s="124" t="s">
        <v>413</v>
      </c>
      <c r="E69" s="60"/>
      <c r="F69" s="60" t="s">
        <v>104</v>
      </c>
      <c r="G69" s="91">
        <v>0.62</v>
      </c>
      <c r="H69" s="92">
        <v>1749</v>
      </c>
      <c r="I69" s="92">
        <f t="shared" si="15"/>
        <v>1084.3799999999999</v>
      </c>
      <c r="J69" s="92">
        <v>1731</v>
      </c>
      <c r="K69" s="94"/>
      <c r="L69" s="95">
        <v>1</v>
      </c>
      <c r="M69" s="60"/>
      <c r="N69" s="60"/>
      <c r="O69" s="7"/>
    </row>
    <row r="70" spans="1:15" ht="60.75" customHeight="1">
      <c r="A70" s="429">
        <v>3</v>
      </c>
      <c r="B70" s="429" t="s">
        <v>162</v>
      </c>
      <c r="C70" s="418" t="s">
        <v>166</v>
      </c>
      <c r="D70" s="125" t="s">
        <v>414</v>
      </c>
      <c r="E70" s="429"/>
      <c r="F70" s="429" t="s">
        <v>167</v>
      </c>
      <c r="G70" s="432">
        <v>0.5</v>
      </c>
      <c r="H70" s="433">
        <v>1258</v>
      </c>
      <c r="I70" s="433">
        <f t="shared" si="15"/>
        <v>629</v>
      </c>
      <c r="J70" s="433">
        <v>918</v>
      </c>
      <c r="K70" s="434"/>
      <c r="L70" s="432">
        <v>1</v>
      </c>
      <c r="M70" s="60"/>
      <c r="N70" s="60"/>
      <c r="O70" s="435"/>
    </row>
    <row r="71" spans="1:15" ht="84" customHeight="1">
      <c r="A71" s="411"/>
      <c r="B71" s="411"/>
      <c r="C71" s="411"/>
      <c r="D71" s="125" t="s">
        <v>415</v>
      </c>
      <c r="E71" s="411"/>
      <c r="F71" s="411"/>
      <c r="G71" s="411"/>
      <c r="H71" s="411"/>
      <c r="I71" s="411"/>
      <c r="J71" s="411"/>
      <c r="K71" s="411"/>
      <c r="L71" s="411"/>
      <c r="M71" s="60"/>
      <c r="N71" s="60"/>
      <c r="O71" s="415"/>
    </row>
    <row r="72" spans="1:15" ht="15.75" customHeight="1">
      <c r="A72" s="408"/>
      <c r="B72" s="408"/>
      <c r="C72" s="408"/>
      <c r="D72" s="125" t="s">
        <v>416</v>
      </c>
      <c r="E72" s="408"/>
      <c r="F72" s="408"/>
      <c r="G72" s="408"/>
      <c r="H72" s="408"/>
      <c r="I72" s="408"/>
      <c r="J72" s="408"/>
      <c r="K72" s="408"/>
      <c r="L72" s="408"/>
      <c r="M72" s="60"/>
      <c r="N72" s="60"/>
      <c r="O72" s="415"/>
    </row>
    <row r="73" spans="1:15" ht="37.5" customHeight="1">
      <c r="A73" s="429">
        <v>4</v>
      </c>
      <c r="B73" s="429" t="s">
        <v>162</v>
      </c>
      <c r="C73" s="420" t="s">
        <v>168</v>
      </c>
      <c r="D73" s="124" t="s">
        <v>417</v>
      </c>
      <c r="E73" s="421" t="s">
        <v>169</v>
      </c>
      <c r="F73" s="429" t="s">
        <v>117</v>
      </c>
      <c r="G73" s="432">
        <v>0.75</v>
      </c>
      <c r="H73" s="433">
        <v>4921</v>
      </c>
      <c r="I73" s="433">
        <f>H73*G73</f>
        <v>3690.75</v>
      </c>
      <c r="J73" s="433">
        <v>4455</v>
      </c>
      <c r="K73" s="434"/>
      <c r="L73" s="432">
        <v>1</v>
      </c>
      <c r="M73" s="60"/>
      <c r="N73" s="60"/>
      <c r="O73" s="435"/>
    </row>
    <row r="74" spans="1:15" ht="44.25" customHeight="1">
      <c r="A74" s="411"/>
      <c r="B74" s="411"/>
      <c r="C74" s="411"/>
      <c r="D74" s="126" t="s">
        <v>418</v>
      </c>
      <c r="E74" s="411"/>
      <c r="F74" s="411"/>
      <c r="G74" s="411"/>
      <c r="H74" s="411"/>
      <c r="I74" s="411"/>
      <c r="J74" s="411"/>
      <c r="K74" s="411"/>
      <c r="L74" s="411"/>
      <c r="M74" s="60"/>
      <c r="N74" s="60"/>
      <c r="O74" s="415"/>
    </row>
    <row r="75" spans="1:15" ht="43.5" customHeight="1">
      <c r="A75" s="411"/>
      <c r="B75" s="411"/>
      <c r="C75" s="411"/>
      <c r="D75" s="126" t="s">
        <v>419</v>
      </c>
      <c r="E75" s="411"/>
      <c r="F75" s="411"/>
      <c r="G75" s="411"/>
      <c r="H75" s="411"/>
      <c r="I75" s="411"/>
      <c r="J75" s="411"/>
      <c r="K75" s="411"/>
      <c r="L75" s="411"/>
      <c r="M75" s="60"/>
      <c r="N75" s="60"/>
      <c r="O75" s="415"/>
    </row>
    <row r="76" spans="1:15" ht="58.5" customHeight="1">
      <c r="A76" s="408"/>
      <c r="B76" s="408"/>
      <c r="C76" s="408"/>
      <c r="D76" s="126" t="s">
        <v>420</v>
      </c>
      <c r="E76" s="408"/>
      <c r="F76" s="408"/>
      <c r="G76" s="408"/>
      <c r="H76" s="408"/>
      <c r="I76" s="408"/>
      <c r="J76" s="408"/>
      <c r="K76" s="408"/>
      <c r="L76" s="408"/>
      <c r="M76" s="60"/>
      <c r="N76" s="60"/>
      <c r="O76" s="415"/>
    </row>
    <row r="77" spans="1:15" ht="34.5" customHeight="1">
      <c r="A77" s="429">
        <v>5</v>
      </c>
      <c r="B77" s="429" t="s">
        <v>162</v>
      </c>
      <c r="C77" s="420" t="s">
        <v>170</v>
      </c>
      <c r="D77" s="126" t="s">
        <v>421</v>
      </c>
      <c r="E77" s="429"/>
      <c r="F77" s="429" t="s">
        <v>422</v>
      </c>
      <c r="G77" s="432">
        <v>0.85</v>
      </c>
      <c r="H77" s="433">
        <v>4041</v>
      </c>
      <c r="I77" s="433">
        <f>H77*G77</f>
        <v>3434.85</v>
      </c>
      <c r="J77" s="433">
        <v>3190</v>
      </c>
      <c r="K77" s="434"/>
      <c r="L77" s="432">
        <f>J77/I77</f>
        <v>0.92871595557302355</v>
      </c>
      <c r="M77" s="60"/>
      <c r="N77" s="60"/>
      <c r="O77" s="7"/>
    </row>
    <row r="78" spans="1:15" ht="37.5" customHeight="1">
      <c r="A78" s="411"/>
      <c r="B78" s="411"/>
      <c r="C78" s="411"/>
      <c r="D78" s="126" t="s">
        <v>423</v>
      </c>
      <c r="E78" s="411"/>
      <c r="F78" s="411"/>
      <c r="G78" s="411"/>
      <c r="H78" s="411"/>
      <c r="I78" s="411"/>
      <c r="J78" s="411"/>
      <c r="K78" s="411"/>
      <c r="L78" s="411"/>
      <c r="M78" s="60"/>
      <c r="N78" s="60"/>
      <c r="O78" s="7"/>
    </row>
    <row r="79" spans="1:15" ht="134.25" customHeight="1">
      <c r="A79" s="411"/>
      <c r="B79" s="411"/>
      <c r="C79" s="411"/>
      <c r="D79" s="126" t="s">
        <v>424</v>
      </c>
      <c r="E79" s="411"/>
      <c r="F79" s="411"/>
      <c r="G79" s="411"/>
      <c r="H79" s="411"/>
      <c r="I79" s="411"/>
      <c r="J79" s="411"/>
      <c r="K79" s="411"/>
      <c r="L79" s="411"/>
      <c r="M79" s="60"/>
      <c r="N79" s="60"/>
      <c r="O79" s="7"/>
    </row>
    <row r="80" spans="1:15" ht="54" customHeight="1">
      <c r="A80" s="411"/>
      <c r="B80" s="411"/>
      <c r="C80" s="411"/>
      <c r="D80" s="126" t="s">
        <v>425</v>
      </c>
      <c r="E80" s="411"/>
      <c r="F80" s="411"/>
      <c r="G80" s="411"/>
      <c r="H80" s="411"/>
      <c r="I80" s="411"/>
      <c r="J80" s="411"/>
      <c r="K80" s="411"/>
      <c r="L80" s="411"/>
      <c r="M80" s="60"/>
      <c r="N80" s="60"/>
      <c r="O80" s="7"/>
    </row>
    <row r="81" spans="1:15" ht="54" customHeight="1">
      <c r="A81" s="411"/>
      <c r="B81" s="411"/>
      <c r="C81" s="411"/>
      <c r="D81" s="127" t="s">
        <v>426</v>
      </c>
      <c r="E81" s="411"/>
      <c r="F81" s="411"/>
      <c r="G81" s="411"/>
      <c r="H81" s="411"/>
      <c r="I81" s="411"/>
      <c r="J81" s="411"/>
      <c r="K81" s="411"/>
      <c r="L81" s="411"/>
      <c r="M81" s="60"/>
      <c r="N81" s="60"/>
      <c r="O81" s="7"/>
    </row>
    <row r="82" spans="1:15" ht="64.5" customHeight="1">
      <c r="A82" s="408"/>
      <c r="B82" s="408"/>
      <c r="C82" s="408"/>
      <c r="D82" s="127" t="s">
        <v>427</v>
      </c>
      <c r="E82" s="408"/>
      <c r="F82" s="408"/>
      <c r="G82" s="408"/>
      <c r="H82" s="408"/>
      <c r="I82" s="408"/>
      <c r="J82" s="408"/>
      <c r="K82" s="408"/>
      <c r="L82" s="408"/>
      <c r="M82" s="60"/>
      <c r="N82" s="60"/>
      <c r="O82" s="7"/>
    </row>
    <row r="83" spans="1:15" ht="56.25" customHeight="1">
      <c r="A83" s="429">
        <v>6</v>
      </c>
      <c r="B83" s="429" t="s">
        <v>171</v>
      </c>
      <c r="C83" s="420" t="s">
        <v>172</v>
      </c>
      <c r="D83" s="126" t="s">
        <v>428</v>
      </c>
      <c r="E83" s="429"/>
      <c r="F83" s="429" t="s">
        <v>117</v>
      </c>
      <c r="G83" s="432">
        <v>0.75</v>
      </c>
      <c r="H83" s="433">
        <v>4921</v>
      </c>
      <c r="I83" s="433">
        <f>H83*G83</f>
        <v>3690.75</v>
      </c>
      <c r="J83" s="433">
        <v>4878</v>
      </c>
      <c r="K83" s="434"/>
      <c r="L83" s="432">
        <v>1</v>
      </c>
      <c r="M83" s="60"/>
      <c r="N83" s="60"/>
      <c r="O83" s="7"/>
    </row>
    <row r="84" spans="1:15" ht="109.5" customHeight="1">
      <c r="A84" s="411"/>
      <c r="B84" s="411"/>
      <c r="C84" s="411"/>
      <c r="D84" s="126" t="s">
        <v>429</v>
      </c>
      <c r="E84" s="411"/>
      <c r="F84" s="411"/>
      <c r="G84" s="411"/>
      <c r="H84" s="411"/>
      <c r="I84" s="411"/>
      <c r="J84" s="411"/>
      <c r="K84" s="411"/>
      <c r="L84" s="411"/>
      <c r="M84" s="60"/>
      <c r="N84" s="60"/>
      <c r="O84" s="7"/>
    </row>
    <row r="85" spans="1:15" ht="142.5" customHeight="1">
      <c r="A85" s="408"/>
      <c r="B85" s="408"/>
      <c r="C85" s="408"/>
      <c r="D85" s="126" t="s">
        <v>430</v>
      </c>
      <c r="E85" s="408"/>
      <c r="F85" s="408"/>
      <c r="G85" s="408"/>
      <c r="H85" s="408"/>
      <c r="I85" s="408"/>
      <c r="J85" s="408"/>
      <c r="K85" s="408"/>
      <c r="L85" s="408"/>
      <c r="M85" s="60"/>
      <c r="N85" s="60"/>
      <c r="O85" s="7"/>
    </row>
    <row r="86" spans="1:15" ht="61.5" customHeight="1">
      <c r="A86" s="429">
        <v>7</v>
      </c>
      <c r="B86" s="429" t="s">
        <v>162</v>
      </c>
      <c r="C86" s="418" t="s">
        <v>173</v>
      </c>
      <c r="D86" s="126" t="s">
        <v>431</v>
      </c>
      <c r="E86" s="421" t="s">
        <v>174</v>
      </c>
      <c r="F86" s="429" t="s">
        <v>175</v>
      </c>
      <c r="G86" s="432">
        <v>0.88</v>
      </c>
      <c r="H86" s="433">
        <v>5124</v>
      </c>
      <c r="I86" s="433">
        <f>H86*G86</f>
        <v>4509.12</v>
      </c>
      <c r="J86" s="433">
        <v>5124</v>
      </c>
      <c r="K86" s="434"/>
      <c r="L86" s="432">
        <v>1</v>
      </c>
      <c r="M86" s="60"/>
      <c r="N86" s="60"/>
      <c r="O86" s="7"/>
    </row>
    <row r="87" spans="1:15" ht="61.5" customHeight="1">
      <c r="A87" s="411"/>
      <c r="B87" s="411"/>
      <c r="C87" s="411"/>
      <c r="D87" s="126" t="s">
        <v>432</v>
      </c>
      <c r="E87" s="411"/>
      <c r="F87" s="411"/>
      <c r="G87" s="411"/>
      <c r="H87" s="411"/>
      <c r="I87" s="411"/>
      <c r="J87" s="411"/>
      <c r="K87" s="411"/>
      <c r="L87" s="411"/>
      <c r="M87" s="60"/>
      <c r="N87" s="60"/>
      <c r="O87" s="7"/>
    </row>
    <row r="88" spans="1:15" ht="61.5" customHeight="1">
      <c r="A88" s="411"/>
      <c r="B88" s="411"/>
      <c r="C88" s="411"/>
      <c r="D88" s="126" t="s">
        <v>433</v>
      </c>
      <c r="E88" s="411"/>
      <c r="F88" s="411"/>
      <c r="G88" s="411"/>
      <c r="H88" s="411"/>
      <c r="I88" s="411"/>
      <c r="J88" s="411"/>
      <c r="K88" s="411"/>
      <c r="L88" s="411"/>
      <c r="M88" s="60"/>
      <c r="N88" s="60"/>
      <c r="O88" s="7"/>
    </row>
    <row r="89" spans="1:15" ht="61.5" customHeight="1">
      <c r="A89" s="411"/>
      <c r="B89" s="411"/>
      <c r="C89" s="411"/>
      <c r="D89" s="126" t="s">
        <v>434</v>
      </c>
      <c r="E89" s="411"/>
      <c r="F89" s="411"/>
      <c r="G89" s="411"/>
      <c r="H89" s="411"/>
      <c r="I89" s="411"/>
      <c r="J89" s="411"/>
      <c r="K89" s="411"/>
      <c r="L89" s="411"/>
      <c r="M89" s="60"/>
      <c r="N89" s="60"/>
      <c r="O89" s="7"/>
    </row>
    <row r="90" spans="1:15" ht="61.5" customHeight="1">
      <c r="A90" s="408"/>
      <c r="B90" s="408"/>
      <c r="C90" s="408"/>
      <c r="D90" s="126" t="s">
        <v>435</v>
      </c>
      <c r="E90" s="408"/>
      <c r="F90" s="408"/>
      <c r="G90" s="408"/>
      <c r="H90" s="408"/>
      <c r="I90" s="408"/>
      <c r="J90" s="408"/>
      <c r="K90" s="408"/>
      <c r="L90" s="408"/>
      <c r="M90" s="60"/>
      <c r="N90" s="60"/>
      <c r="O90" s="7"/>
    </row>
    <row r="91" spans="1:15" ht="54.75" customHeight="1">
      <c r="A91" s="429">
        <v>8</v>
      </c>
      <c r="B91" s="429" t="s">
        <v>162</v>
      </c>
      <c r="C91" s="418" t="s">
        <v>176</v>
      </c>
      <c r="D91" s="128" t="s">
        <v>436</v>
      </c>
      <c r="E91" s="421" t="s">
        <v>177</v>
      </c>
      <c r="F91" s="429" t="s">
        <v>178</v>
      </c>
      <c r="G91" s="432">
        <v>0.54</v>
      </c>
      <c r="H91" s="433">
        <v>2694</v>
      </c>
      <c r="I91" s="433">
        <f>H91*G91</f>
        <v>1454.76</v>
      </c>
      <c r="J91" s="433">
        <v>1516</v>
      </c>
      <c r="K91" s="434"/>
      <c r="L91" s="432">
        <v>1</v>
      </c>
      <c r="M91" s="60"/>
      <c r="N91" s="60"/>
      <c r="O91" s="7"/>
    </row>
    <row r="92" spans="1:15" ht="79.5" customHeight="1">
      <c r="A92" s="411"/>
      <c r="B92" s="411"/>
      <c r="C92" s="411"/>
      <c r="D92" s="128" t="s">
        <v>437</v>
      </c>
      <c r="E92" s="411"/>
      <c r="F92" s="411"/>
      <c r="G92" s="411"/>
      <c r="H92" s="411"/>
      <c r="I92" s="411"/>
      <c r="J92" s="411"/>
      <c r="K92" s="411"/>
      <c r="L92" s="411"/>
      <c r="M92" s="60"/>
      <c r="N92" s="60"/>
      <c r="O92" s="7"/>
    </row>
    <row r="93" spans="1:15" ht="54.75" customHeight="1">
      <c r="A93" s="411"/>
      <c r="B93" s="411"/>
      <c r="C93" s="411"/>
      <c r="D93" s="128" t="s">
        <v>438</v>
      </c>
      <c r="E93" s="411"/>
      <c r="F93" s="411"/>
      <c r="G93" s="411"/>
      <c r="H93" s="411"/>
      <c r="I93" s="411"/>
      <c r="J93" s="411"/>
      <c r="K93" s="411"/>
      <c r="L93" s="411"/>
      <c r="M93" s="60"/>
      <c r="N93" s="60"/>
      <c r="O93" s="7"/>
    </row>
    <row r="94" spans="1:15" ht="68.25" customHeight="1">
      <c r="A94" s="408"/>
      <c r="B94" s="408"/>
      <c r="C94" s="408"/>
      <c r="D94" s="128" t="s">
        <v>439</v>
      </c>
      <c r="E94" s="408"/>
      <c r="F94" s="408"/>
      <c r="G94" s="408"/>
      <c r="H94" s="408"/>
      <c r="I94" s="408"/>
      <c r="J94" s="408"/>
      <c r="K94" s="408"/>
      <c r="L94" s="408"/>
      <c r="M94" s="60"/>
      <c r="N94" s="60"/>
      <c r="O94" s="7"/>
    </row>
    <row r="95" spans="1:15" ht="43.5" customHeight="1">
      <c r="A95" s="429">
        <v>9</v>
      </c>
      <c r="B95" s="429" t="s">
        <v>162</v>
      </c>
      <c r="C95" s="418" t="s">
        <v>179</v>
      </c>
      <c r="D95" s="126" t="s">
        <v>440</v>
      </c>
      <c r="E95" s="429"/>
      <c r="F95" s="429" t="s">
        <v>76</v>
      </c>
      <c r="G95" s="432">
        <v>0.8</v>
      </c>
      <c r="H95" s="433">
        <v>56</v>
      </c>
      <c r="I95" s="433">
        <f>H95*G95</f>
        <v>44.800000000000004</v>
      </c>
      <c r="J95" s="433">
        <v>93</v>
      </c>
      <c r="K95" s="434"/>
      <c r="L95" s="432">
        <v>1</v>
      </c>
      <c r="M95" s="60"/>
      <c r="N95" s="60"/>
      <c r="O95" s="7"/>
    </row>
    <row r="96" spans="1:15" ht="89.25" customHeight="1">
      <c r="A96" s="411"/>
      <c r="B96" s="411"/>
      <c r="C96" s="411"/>
      <c r="D96" s="126" t="s">
        <v>441</v>
      </c>
      <c r="E96" s="411"/>
      <c r="F96" s="411"/>
      <c r="G96" s="411"/>
      <c r="H96" s="411"/>
      <c r="I96" s="411"/>
      <c r="J96" s="411"/>
      <c r="K96" s="411"/>
      <c r="L96" s="411"/>
      <c r="M96" s="60"/>
      <c r="N96" s="60"/>
      <c r="O96" s="7"/>
    </row>
    <row r="97" spans="1:15" ht="98.25" customHeight="1">
      <c r="A97" s="408"/>
      <c r="B97" s="408"/>
      <c r="C97" s="408"/>
      <c r="D97" s="25" t="s">
        <v>442</v>
      </c>
      <c r="E97" s="408"/>
      <c r="F97" s="408"/>
      <c r="G97" s="408"/>
      <c r="H97" s="408"/>
      <c r="I97" s="408"/>
      <c r="J97" s="408"/>
      <c r="K97" s="408"/>
      <c r="L97" s="408"/>
      <c r="M97" s="60"/>
      <c r="N97" s="60"/>
      <c r="O97" s="7"/>
    </row>
    <row r="98" spans="1:15" ht="84" customHeight="1">
      <c r="A98" s="429">
        <v>10</v>
      </c>
      <c r="B98" s="429" t="s">
        <v>171</v>
      </c>
      <c r="C98" s="418" t="s">
        <v>180</v>
      </c>
      <c r="D98" s="127" t="s">
        <v>443</v>
      </c>
      <c r="E98" s="421" t="s">
        <v>181</v>
      </c>
      <c r="F98" s="429" t="s">
        <v>117</v>
      </c>
      <c r="G98" s="432">
        <v>0.85</v>
      </c>
      <c r="H98" s="433">
        <v>155</v>
      </c>
      <c r="I98" s="433">
        <f>H98*G98</f>
        <v>131.75</v>
      </c>
      <c r="J98" s="433">
        <v>72</v>
      </c>
      <c r="K98" s="434"/>
      <c r="L98" s="432">
        <f>J98/I98</f>
        <v>0.54648956356736245</v>
      </c>
      <c r="M98" s="60"/>
      <c r="N98" s="60"/>
      <c r="O98" s="7"/>
    </row>
    <row r="99" spans="1:15" ht="88.5" customHeight="1">
      <c r="A99" s="411"/>
      <c r="B99" s="411"/>
      <c r="C99" s="411"/>
      <c r="D99" s="129" t="s">
        <v>444</v>
      </c>
      <c r="E99" s="411"/>
      <c r="F99" s="411"/>
      <c r="G99" s="411"/>
      <c r="H99" s="411"/>
      <c r="I99" s="411"/>
      <c r="J99" s="411"/>
      <c r="K99" s="411"/>
      <c r="L99" s="411"/>
      <c r="M99" s="60"/>
      <c r="N99" s="60"/>
      <c r="O99" s="7"/>
    </row>
    <row r="100" spans="1:15" ht="78.75" customHeight="1">
      <c r="A100" s="408"/>
      <c r="B100" s="408"/>
      <c r="C100" s="408"/>
      <c r="D100" s="127" t="s">
        <v>445</v>
      </c>
      <c r="E100" s="408"/>
      <c r="F100" s="408"/>
      <c r="G100" s="408"/>
      <c r="H100" s="408"/>
      <c r="I100" s="408"/>
      <c r="J100" s="408"/>
      <c r="K100" s="408"/>
      <c r="L100" s="408"/>
      <c r="M100" s="60"/>
      <c r="N100" s="60"/>
      <c r="O100" s="7"/>
    </row>
    <row r="101" spans="1:15" ht="35.25" customHeight="1">
      <c r="A101" s="84" t="s">
        <v>182</v>
      </c>
      <c r="B101" s="84" t="s">
        <v>183</v>
      </c>
      <c r="C101" s="84"/>
      <c r="D101" s="84"/>
      <c r="E101" s="84"/>
      <c r="F101" s="84"/>
      <c r="G101" s="84"/>
      <c r="H101" s="84"/>
      <c r="I101" s="84"/>
      <c r="J101" s="84"/>
      <c r="K101" s="86">
        <f>(K102+K117+K124)/3</f>
        <v>0.69581336011908013</v>
      </c>
      <c r="L101" s="84"/>
      <c r="M101" s="60"/>
      <c r="N101" s="60"/>
      <c r="O101" s="7"/>
    </row>
    <row r="102" spans="1:15" ht="35.25" customHeight="1">
      <c r="A102" s="88" t="s">
        <v>184</v>
      </c>
      <c r="B102" s="427" t="s">
        <v>185</v>
      </c>
      <c r="C102" s="413"/>
      <c r="D102" s="88"/>
      <c r="E102" s="88"/>
      <c r="F102" s="88"/>
      <c r="G102" s="88"/>
      <c r="H102" s="88"/>
      <c r="I102" s="88"/>
      <c r="J102" s="88"/>
      <c r="K102" s="90">
        <f>SUM(L103:L116)/14</f>
        <v>0.60003723490140182</v>
      </c>
      <c r="L102" s="88"/>
      <c r="M102" s="60"/>
      <c r="N102" s="60"/>
      <c r="O102" s="7"/>
    </row>
    <row r="103" spans="1:15" ht="92.25" customHeight="1">
      <c r="A103" s="60">
        <v>1</v>
      </c>
      <c r="B103" s="15" t="s">
        <v>185</v>
      </c>
      <c r="C103" s="15" t="s">
        <v>186</v>
      </c>
      <c r="D103" s="22" t="s">
        <v>187</v>
      </c>
      <c r="E103" s="60"/>
      <c r="F103" s="60" t="s">
        <v>188</v>
      </c>
      <c r="G103" s="80">
        <v>1</v>
      </c>
      <c r="H103" s="81">
        <v>861</v>
      </c>
      <c r="I103" s="81">
        <f t="shared" ref="I103:I116" si="16">H103*G103</f>
        <v>861</v>
      </c>
      <c r="J103" s="81">
        <v>446</v>
      </c>
      <c r="K103" s="112"/>
      <c r="L103" s="80">
        <f t="shared" ref="L103:L104" si="17">J103/I103</f>
        <v>0.51800232288037162</v>
      </c>
      <c r="M103" s="60"/>
      <c r="N103" s="60"/>
      <c r="O103" s="7"/>
    </row>
    <row r="104" spans="1:15" ht="99" customHeight="1">
      <c r="A104" s="60">
        <v>2</v>
      </c>
      <c r="B104" s="15" t="s">
        <v>185</v>
      </c>
      <c r="C104" s="15" t="s">
        <v>189</v>
      </c>
      <c r="D104" s="22" t="s">
        <v>190</v>
      </c>
      <c r="E104" s="60"/>
      <c r="F104" s="60" t="s">
        <v>191</v>
      </c>
      <c r="G104" s="80">
        <v>1</v>
      </c>
      <c r="H104" s="81">
        <v>159</v>
      </c>
      <c r="I104" s="81">
        <f t="shared" si="16"/>
        <v>159</v>
      </c>
      <c r="J104" s="81">
        <v>54</v>
      </c>
      <c r="K104" s="112"/>
      <c r="L104" s="80">
        <f t="shared" si="17"/>
        <v>0.33962264150943394</v>
      </c>
      <c r="M104" s="60"/>
      <c r="N104" s="60"/>
      <c r="O104" s="7"/>
    </row>
    <row r="105" spans="1:15" ht="86.25" customHeight="1">
      <c r="A105" s="60">
        <v>3</v>
      </c>
      <c r="B105" s="15" t="s">
        <v>185</v>
      </c>
      <c r="C105" s="19" t="s">
        <v>192</v>
      </c>
      <c r="D105" s="22" t="s">
        <v>193</v>
      </c>
      <c r="E105" s="60"/>
      <c r="F105" s="60" t="s">
        <v>191</v>
      </c>
      <c r="G105" s="80">
        <v>0.9</v>
      </c>
      <c r="H105" s="82">
        <v>24</v>
      </c>
      <c r="I105" s="81">
        <f t="shared" si="16"/>
        <v>21.6</v>
      </c>
      <c r="J105" s="130">
        <v>24</v>
      </c>
      <c r="K105" s="112"/>
      <c r="L105" s="96">
        <v>1</v>
      </c>
      <c r="M105" s="60"/>
      <c r="N105" s="60"/>
      <c r="O105" s="7"/>
    </row>
    <row r="106" spans="1:15" ht="116.25" customHeight="1">
      <c r="A106" s="60">
        <v>4</v>
      </c>
      <c r="B106" s="15" t="s">
        <v>185</v>
      </c>
      <c r="C106" s="15" t="s">
        <v>194</v>
      </c>
      <c r="D106" s="15" t="s">
        <v>195</v>
      </c>
      <c r="E106" s="60"/>
      <c r="F106" s="60" t="s">
        <v>188</v>
      </c>
      <c r="G106" s="80">
        <v>1</v>
      </c>
      <c r="H106" s="81">
        <v>1965</v>
      </c>
      <c r="I106" s="81">
        <f t="shared" si="16"/>
        <v>1965</v>
      </c>
      <c r="J106" s="81">
        <v>1903</v>
      </c>
      <c r="K106" s="112"/>
      <c r="L106" s="80">
        <f t="shared" ref="L106:L114" si="18">J106/I106</f>
        <v>0.96844783715012728</v>
      </c>
      <c r="M106" s="60"/>
      <c r="N106" s="60"/>
      <c r="O106" s="7"/>
    </row>
    <row r="107" spans="1:15" ht="111" customHeight="1">
      <c r="A107" s="60">
        <v>5</v>
      </c>
      <c r="B107" s="15" t="s">
        <v>185</v>
      </c>
      <c r="C107" s="15" t="s">
        <v>196</v>
      </c>
      <c r="D107" s="15" t="s">
        <v>197</v>
      </c>
      <c r="E107" s="60"/>
      <c r="F107" s="60" t="s">
        <v>76</v>
      </c>
      <c r="G107" s="80">
        <v>1</v>
      </c>
      <c r="H107" s="81">
        <v>1821</v>
      </c>
      <c r="I107" s="81">
        <f t="shared" si="16"/>
        <v>1821</v>
      </c>
      <c r="J107" s="81">
        <v>1046</v>
      </c>
      <c r="K107" s="112"/>
      <c r="L107" s="80">
        <f t="shared" si="18"/>
        <v>0.57440966501922019</v>
      </c>
      <c r="M107" s="60"/>
      <c r="N107" s="60"/>
      <c r="O107" s="7"/>
    </row>
    <row r="108" spans="1:15" ht="90.75" customHeight="1">
      <c r="A108" s="60">
        <v>6</v>
      </c>
      <c r="B108" s="15" t="s">
        <v>185</v>
      </c>
      <c r="C108" s="15" t="s">
        <v>198</v>
      </c>
      <c r="D108" s="15" t="s">
        <v>199</v>
      </c>
      <c r="E108" s="60"/>
      <c r="F108" s="60" t="s">
        <v>117</v>
      </c>
      <c r="G108" s="80">
        <v>0.65</v>
      </c>
      <c r="H108" s="81">
        <v>445</v>
      </c>
      <c r="I108" s="81">
        <f t="shared" si="16"/>
        <v>289.25</v>
      </c>
      <c r="J108" s="81">
        <v>10</v>
      </c>
      <c r="K108" s="112"/>
      <c r="L108" s="80">
        <f t="shared" si="18"/>
        <v>3.4572169403630081E-2</v>
      </c>
      <c r="M108" s="60"/>
      <c r="N108" s="60"/>
      <c r="O108" s="7"/>
    </row>
    <row r="109" spans="1:15" ht="108.75" customHeight="1">
      <c r="A109" s="60">
        <v>7</v>
      </c>
      <c r="B109" s="15" t="s">
        <v>185</v>
      </c>
      <c r="C109" s="15" t="s">
        <v>200</v>
      </c>
      <c r="D109" s="15" t="s">
        <v>201</v>
      </c>
      <c r="E109" s="60"/>
      <c r="F109" s="60" t="s">
        <v>191</v>
      </c>
      <c r="G109" s="80">
        <v>1</v>
      </c>
      <c r="H109" s="81">
        <v>2674</v>
      </c>
      <c r="I109" s="81">
        <f t="shared" si="16"/>
        <v>2674</v>
      </c>
      <c r="J109" s="81">
        <v>198</v>
      </c>
      <c r="K109" s="112"/>
      <c r="L109" s="80">
        <f t="shared" si="18"/>
        <v>7.4046372475691846E-2</v>
      </c>
      <c r="M109" s="60"/>
      <c r="N109" s="60"/>
      <c r="O109" s="7"/>
    </row>
    <row r="110" spans="1:15" ht="139.5" customHeight="1">
      <c r="A110" s="60">
        <v>8</v>
      </c>
      <c r="B110" s="15" t="s">
        <v>185</v>
      </c>
      <c r="C110" s="15" t="s">
        <v>202</v>
      </c>
      <c r="D110" s="15" t="s">
        <v>203</v>
      </c>
      <c r="E110" s="60"/>
      <c r="F110" s="60" t="s">
        <v>204</v>
      </c>
      <c r="G110" s="80">
        <v>0.9</v>
      </c>
      <c r="H110" s="81">
        <v>2674</v>
      </c>
      <c r="I110" s="81">
        <f t="shared" si="16"/>
        <v>2406.6</v>
      </c>
      <c r="J110" s="130">
        <v>198</v>
      </c>
      <c r="K110" s="112"/>
      <c r="L110" s="80">
        <f t="shared" si="18"/>
        <v>8.2273747195213173E-2</v>
      </c>
      <c r="M110" s="60"/>
      <c r="N110" s="60"/>
      <c r="O110" s="7"/>
    </row>
    <row r="111" spans="1:15" ht="81.75" customHeight="1">
      <c r="A111" s="60">
        <v>9</v>
      </c>
      <c r="B111" s="15" t="s">
        <v>185</v>
      </c>
      <c r="C111" s="15" t="s">
        <v>205</v>
      </c>
      <c r="D111" s="15" t="s">
        <v>206</v>
      </c>
      <c r="E111" s="60"/>
      <c r="F111" s="60" t="s">
        <v>76</v>
      </c>
      <c r="G111" s="80">
        <v>1</v>
      </c>
      <c r="H111" s="81">
        <v>1821</v>
      </c>
      <c r="I111" s="81">
        <f t="shared" si="16"/>
        <v>1821</v>
      </c>
      <c r="J111" s="81">
        <v>1048</v>
      </c>
      <c r="K111" s="112"/>
      <c r="L111" s="80">
        <f t="shared" si="18"/>
        <v>0.57550796265788029</v>
      </c>
      <c r="M111" s="60"/>
      <c r="N111" s="60"/>
      <c r="O111" s="7"/>
    </row>
    <row r="112" spans="1:15" ht="105.75" customHeight="1">
      <c r="A112" s="60">
        <v>10</v>
      </c>
      <c r="B112" s="15" t="s">
        <v>185</v>
      </c>
      <c r="C112" s="15" t="s">
        <v>207</v>
      </c>
      <c r="D112" s="15" t="s">
        <v>208</v>
      </c>
      <c r="E112" s="60"/>
      <c r="F112" s="60" t="s">
        <v>191</v>
      </c>
      <c r="G112" s="80">
        <v>1</v>
      </c>
      <c r="H112" s="81">
        <v>60</v>
      </c>
      <c r="I112" s="81">
        <f t="shared" si="16"/>
        <v>60</v>
      </c>
      <c r="J112" s="81">
        <v>14</v>
      </c>
      <c r="K112" s="112"/>
      <c r="L112" s="80">
        <f t="shared" si="18"/>
        <v>0.23333333333333334</v>
      </c>
      <c r="M112" s="60"/>
      <c r="N112" s="60"/>
      <c r="O112" s="7"/>
    </row>
    <row r="113" spans="1:15" ht="92.25" customHeight="1">
      <c r="A113" s="60">
        <v>11</v>
      </c>
      <c r="B113" s="15" t="s">
        <v>185</v>
      </c>
      <c r="C113" s="15" t="s">
        <v>209</v>
      </c>
      <c r="D113" s="15" t="s">
        <v>210</v>
      </c>
      <c r="E113" s="60"/>
      <c r="F113" s="60" t="s">
        <v>191</v>
      </c>
      <c r="G113" s="80">
        <v>1</v>
      </c>
      <c r="H113" s="81">
        <v>3</v>
      </c>
      <c r="I113" s="81">
        <f t="shared" si="16"/>
        <v>3</v>
      </c>
      <c r="J113" s="82">
        <v>3</v>
      </c>
      <c r="K113" s="112"/>
      <c r="L113" s="80">
        <f t="shared" si="18"/>
        <v>1</v>
      </c>
      <c r="M113" s="60"/>
      <c r="N113" s="60"/>
      <c r="O113" s="7"/>
    </row>
    <row r="114" spans="1:15" ht="174" customHeight="1">
      <c r="A114" s="60">
        <v>12</v>
      </c>
      <c r="B114" s="15" t="s">
        <v>185</v>
      </c>
      <c r="C114" s="5" t="s">
        <v>211</v>
      </c>
      <c r="D114" s="15" t="s">
        <v>212</v>
      </c>
      <c r="E114" s="60"/>
      <c r="F114" s="60" t="s">
        <v>213</v>
      </c>
      <c r="G114" s="80">
        <v>0.95</v>
      </c>
      <c r="H114" s="82">
        <v>1207</v>
      </c>
      <c r="I114" s="81">
        <f t="shared" si="16"/>
        <v>1146.6499999999999</v>
      </c>
      <c r="J114" s="81">
        <v>1147</v>
      </c>
      <c r="K114" s="112"/>
      <c r="L114" s="80">
        <f t="shared" si="18"/>
        <v>1.0003052369947238</v>
      </c>
      <c r="M114" s="60"/>
      <c r="N114" s="60"/>
      <c r="O114" s="7"/>
    </row>
    <row r="115" spans="1:15" ht="128.25" customHeight="1">
      <c r="A115" s="60">
        <v>13</v>
      </c>
      <c r="B115" s="15" t="s">
        <v>185</v>
      </c>
      <c r="C115" s="5" t="s">
        <v>214</v>
      </c>
      <c r="D115" s="15" t="s">
        <v>215</v>
      </c>
      <c r="E115" s="60"/>
      <c r="F115" s="60" t="s">
        <v>191</v>
      </c>
      <c r="G115" s="80">
        <v>1</v>
      </c>
      <c r="H115" s="81"/>
      <c r="I115" s="81">
        <f t="shared" si="16"/>
        <v>0</v>
      </c>
      <c r="J115" s="81">
        <v>76</v>
      </c>
      <c r="K115" s="112"/>
      <c r="L115" s="96">
        <v>1</v>
      </c>
      <c r="M115" s="60"/>
      <c r="N115" s="60"/>
      <c r="O115" s="7"/>
    </row>
    <row r="116" spans="1:15" ht="15.75" customHeight="1">
      <c r="A116" s="60">
        <v>14</v>
      </c>
      <c r="B116" s="15" t="s">
        <v>185</v>
      </c>
      <c r="C116" s="15" t="s">
        <v>216</v>
      </c>
      <c r="D116" s="131" t="s">
        <v>217</v>
      </c>
      <c r="E116" s="60"/>
      <c r="F116" s="60" t="s">
        <v>218</v>
      </c>
      <c r="G116" s="80">
        <v>1</v>
      </c>
      <c r="H116" s="81">
        <v>0</v>
      </c>
      <c r="I116" s="81">
        <f t="shared" si="16"/>
        <v>0</v>
      </c>
      <c r="J116" s="81">
        <v>0</v>
      </c>
      <c r="K116" s="112"/>
      <c r="L116" s="96">
        <v>1</v>
      </c>
      <c r="M116" s="60"/>
      <c r="N116" s="60"/>
      <c r="O116" s="7"/>
    </row>
    <row r="117" spans="1:15" ht="25.5" customHeight="1">
      <c r="A117" s="88" t="s">
        <v>219</v>
      </c>
      <c r="B117" s="427" t="s">
        <v>220</v>
      </c>
      <c r="C117" s="413"/>
      <c r="D117" s="14"/>
      <c r="E117" s="88"/>
      <c r="F117" s="88"/>
      <c r="G117" s="83"/>
      <c r="H117" s="112"/>
      <c r="I117" s="112"/>
      <c r="J117" s="112"/>
      <c r="K117" s="132">
        <f>SUM(L118:L123)/6</f>
        <v>0.56509158290467532</v>
      </c>
      <c r="L117" s="83"/>
      <c r="M117" s="60"/>
      <c r="N117" s="60"/>
      <c r="O117" s="7"/>
    </row>
    <row r="118" spans="1:15" ht="123" customHeight="1">
      <c r="A118" s="60">
        <v>1</v>
      </c>
      <c r="B118" s="21" t="s">
        <v>221</v>
      </c>
      <c r="C118" s="15" t="s">
        <v>222</v>
      </c>
      <c r="D118" s="15" t="s">
        <v>223</v>
      </c>
      <c r="E118" s="60"/>
      <c r="F118" s="60" t="s">
        <v>188</v>
      </c>
      <c r="G118" s="91">
        <v>1</v>
      </c>
      <c r="H118" s="92">
        <v>52452</v>
      </c>
      <c r="I118" s="81">
        <f>H118*G118</f>
        <v>52452</v>
      </c>
      <c r="J118" s="92">
        <v>13895</v>
      </c>
      <c r="K118" s="102"/>
      <c r="L118" s="91">
        <f t="shared" ref="L118:L122" si="19">J118/I118</f>
        <v>0.26490886906123695</v>
      </c>
      <c r="M118" s="60"/>
      <c r="N118" s="60"/>
      <c r="O118" s="7"/>
    </row>
    <row r="119" spans="1:15" ht="255" customHeight="1">
      <c r="A119" s="60">
        <v>2</v>
      </c>
      <c r="B119" s="21" t="s">
        <v>221</v>
      </c>
      <c r="C119" s="15" t="s">
        <v>224</v>
      </c>
      <c r="D119" s="26" t="s">
        <v>225</v>
      </c>
      <c r="E119" s="60"/>
      <c r="F119" s="60" t="s">
        <v>27</v>
      </c>
      <c r="G119" s="91">
        <v>1</v>
      </c>
      <c r="H119" s="92">
        <v>2</v>
      </c>
      <c r="I119" s="81">
        <v>2</v>
      </c>
      <c r="J119" s="92">
        <v>2</v>
      </c>
      <c r="K119" s="102"/>
      <c r="L119" s="91">
        <f t="shared" si="19"/>
        <v>1</v>
      </c>
      <c r="M119" s="60"/>
      <c r="N119" s="60"/>
      <c r="O119" s="7"/>
    </row>
    <row r="120" spans="1:15" ht="189" customHeight="1">
      <c r="A120" s="60">
        <v>3</v>
      </c>
      <c r="B120" s="21" t="s">
        <v>221</v>
      </c>
      <c r="C120" s="15" t="s">
        <v>226</v>
      </c>
      <c r="D120" s="15" t="s">
        <v>227</v>
      </c>
      <c r="E120" s="60"/>
      <c r="F120" s="60" t="s">
        <v>68</v>
      </c>
      <c r="G120" s="91">
        <v>1</v>
      </c>
      <c r="H120" s="92">
        <v>25336</v>
      </c>
      <c r="I120" s="81">
        <f t="shared" ref="I120:I123" si="20">H120*G120</f>
        <v>25336</v>
      </c>
      <c r="J120" s="92">
        <v>1706</v>
      </c>
      <c r="K120" s="102"/>
      <c r="L120" s="91">
        <f t="shared" si="19"/>
        <v>6.7335017366592989E-2</v>
      </c>
      <c r="M120" s="60"/>
      <c r="N120" s="60"/>
      <c r="O120" s="7"/>
    </row>
    <row r="121" spans="1:15" ht="15.75" customHeight="1">
      <c r="A121" s="60">
        <v>4</v>
      </c>
      <c r="B121" s="21" t="s">
        <v>221</v>
      </c>
      <c r="C121" s="15" t="s">
        <v>228</v>
      </c>
      <c r="D121" s="15" t="s">
        <v>229</v>
      </c>
      <c r="E121" s="60"/>
      <c r="F121" s="60" t="s">
        <v>68</v>
      </c>
      <c r="G121" s="91">
        <v>1</v>
      </c>
      <c r="H121" s="92">
        <v>2004</v>
      </c>
      <c r="I121" s="81">
        <f t="shared" si="20"/>
        <v>2004</v>
      </c>
      <c r="J121" s="92">
        <v>770</v>
      </c>
      <c r="K121" s="102"/>
      <c r="L121" s="91">
        <f t="shared" si="19"/>
        <v>0.3842315369261477</v>
      </c>
      <c r="M121" s="60"/>
      <c r="N121" s="60"/>
      <c r="O121" s="7"/>
    </row>
    <row r="122" spans="1:15" ht="218.25" customHeight="1">
      <c r="A122" s="60">
        <v>5</v>
      </c>
      <c r="B122" s="21" t="s">
        <v>221</v>
      </c>
      <c r="C122" s="15" t="s">
        <v>230</v>
      </c>
      <c r="D122" s="15" t="s">
        <v>231</v>
      </c>
      <c r="E122" s="60"/>
      <c r="F122" s="60" t="s">
        <v>68</v>
      </c>
      <c r="G122" s="91">
        <v>1</v>
      </c>
      <c r="H122" s="92">
        <v>135</v>
      </c>
      <c r="I122" s="81">
        <f t="shared" si="20"/>
        <v>135</v>
      </c>
      <c r="J122" s="92">
        <v>91</v>
      </c>
      <c r="K122" s="102"/>
      <c r="L122" s="91">
        <f t="shared" si="19"/>
        <v>0.67407407407407405</v>
      </c>
      <c r="M122" s="60"/>
      <c r="N122" s="60"/>
      <c r="O122" s="7"/>
    </row>
    <row r="123" spans="1:15" ht="138.75" customHeight="1">
      <c r="A123" s="60">
        <v>6</v>
      </c>
      <c r="B123" s="21" t="s">
        <v>221</v>
      </c>
      <c r="C123" s="15" t="s">
        <v>232</v>
      </c>
      <c r="D123" s="15" t="s">
        <v>233</v>
      </c>
      <c r="E123" s="60"/>
      <c r="F123" s="60" t="s">
        <v>68</v>
      </c>
      <c r="G123" s="91">
        <v>1</v>
      </c>
      <c r="H123" s="92">
        <v>0</v>
      </c>
      <c r="I123" s="81">
        <f t="shared" si="20"/>
        <v>0</v>
      </c>
      <c r="J123" s="92">
        <v>0</v>
      </c>
      <c r="K123" s="102"/>
      <c r="L123" s="95">
        <v>1</v>
      </c>
      <c r="M123" s="60"/>
      <c r="N123" s="60"/>
      <c r="O123" s="7"/>
    </row>
    <row r="124" spans="1:15" ht="37.5" customHeight="1">
      <c r="A124" s="101" t="s">
        <v>219</v>
      </c>
      <c r="B124" s="427" t="s">
        <v>234</v>
      </c>
      <c r="C124" s="413"/>
      <c r="D124" s="14"/>
      <c r="E124" s="88"/>
      <c r="F124" s="88"/>
      <c r="G124" s="94"/>
      <c r="H124" s="102"/>
      <c r="I124" s="102"/>
      <c r="J124" s="102"/>
      <c r="K124" s="90">
        <f>SUM(L125:L146)/23</f>
        <v>0.92231126255116325</v>
      </c>
      <c r="L124" s="94"/>
      <c r="M124" s="60"/>
      <c r="N124" s="60"/>
      <c r="O124" s="7"/>
    </row>
    <row r="125" spans="1:15" ht="87" customHeight="1">
      <c r="A125" s="87">
        <v>1</v>
      </c>
      <c r="B125" s="21" t="s">
        <v>235</v>
      </c>
      <c r="C125" s="28" t="s">
        <v>236</v>
      </c>
      <c r="D125" s="9" t="s">
        <v>237</v>
      </c>
      <c r="E125" s="60"/>
      <c r="F125" s="60" t="s">
        <v>113</v>
      </c>
      <c r="G125" s="97">
        <v>0.95</v>
      </c>
      <c r="H125" s="98">
        <v>1668</v>
      </c>
      <c r="I125" s="98">
        <f t="shared" ref="I125:I146" si="21">H125*G125</f>
        <v>1584.6</v>
      </c>
      <c r="J125" s="98">
        <v>1712</v>
      </c>
      <c r="K125" s="111"/>
      <c r="L125" s="97">
        <f>J125/I125</f>
        <v>1.080398838823678</v>
      </c>
      <c r="M125" s="60"/>
      <c r="N125" s="60"/>
      <c r="O125" s="7"/>
    </row>
    <row r="126" spans="1:15" ht="85.5" customHeight="1">
      <c r="A126" s="103">
        <v>2</v>
      </c>
      <c r="B126" s="21" t="s">
        <v>235</v>
      </c>
      <c r="C126" s="5" t="s">
        <v>238</v>
      </c>
      <c r="D126" s="9" t="s">
        <v>239</v>
      </c>
      <c r="E126" s="60"/>
      <c r="F126" s="60" t="s">
        <v>113</v>
      </c>
      <c r="G126" s="97">
        <v>0.95</v>
      </c>
      <c r="H126" s="98">
        <v>1668</v>
      </c>
      <c r="I126" s="98">
        <f t="shared" si="21"/>
        <v>1584.6</v>
      </c>
      <c r="J126" s="98">
        <v>1663</v>
      </c>
      <c r="K126" s="111"/>
      <c r="L126" s="133">
        <v>1</v>
      </c>
      <c r="M126" s="60"/>
      <c r="N126" s="60"/>
      <c r="O126" s="7"/>
    </row>
    <row r="127" spans="1:15" ht="124.5" customHeight="1">
      <c r="A127" s="103">
        <v>3</v>
      </c>
      <c r="B127" s="21" t="s">
        <v>235</v>
      </c>
      <c r="C127" s="5" t="s">
        <v>240</v>
      </c>
      <c r="D127" s="9" t="s">
        <v>241</v>
      </c>
      <c r="E127" s="60"/>
      <c r="F127" s="60" t="s">
        <v>113</v>
      </c>
      <c r="G127" s="97">
        <v>0.95</v>
      </c>
      <c r="H127" s="98">
        <v>1632</v>
      </c>
      <c r="I127" s="98">
        <f t="shared" si="21"/>
        <v>1550.3999999999999</v>
      </c>
      <c r="J127" s="98">
        <v>1627</v>
      </c>
      <c r="K127" s="111"/>
      <c r="L127" s="133">
        <v>1</v>
      </c>
      <c r="M127" s="60"/>
      <c r="N127" s="60"/>
      <c r="O127" s="7"/>
    </row>
    <row r="128" spans="1:15" ht="125.25" customHeight="1">
      <c r="A128" s="103">
        <v>4</v>
      </c>
      <c r="B128" s="21" t="s">
        <v>235</v>
      </c>
      <c r="C128" s="5" t="s">
        <v>242</v>
      </c>
      <c r="D128" s="9" t="s">
        <v>243</v>
      </c>
      <c r="E128" s="60"/>
      <c r="F128" s="60" t="s">
        <v>113</v>
      </c>
      <c r="G128" s="97">
        <v>0.95</v>
      </c>
      <c r="H128" s="98">
        <v>1632</v>
      </c>
      <c r="I128" s="98">
        <f t="shared" si="21"/>
        <v>1550.3999999999999</v>
      </c>
      <c r="J128" s="98">
        <v>1626</v>
      </c>
      <c r="K128" s="111"/>
      <c r="L128" s="133">
        <v>1</v>
      </c>
      <c r="M128" s="60"/>
      <c r="N128" s="60"/>
      <c r="O128" s="7"/>
    </row>
    <row r="129" spans="1:20" ht="124.5" customHeight="1">
      <c r="A129" s="103">
        <v>5</v>
      </c>
      <c r="B129" s="21" t="s">
        <v>235</v>
      </c>
      <c r="C129" s="5" t="s">
        <v>244</v>
      </c>
      <c r="D129" s="9" t="s">
        <v>245</v>
      </c>
      <c r="E129" s="60"/>
      <c r="F129" s="60" t="s">
        <v>113</v>
      </c>
      <c r="G129" s="97">
        <v>0.95</v>
      </c>
      <c r="H129" s="98">
        <v>1632</v>
      </c>
      <c r="I129" s="98">
        <f t="shared" si="21"/>
        <v>1550.3999999999999</v>
      </c>
      <c r="J129" s="98">
        <v>1550</v>
      </c>
      <c r="K129" s="111"/>
      <c r="L129" s="97">
        <f t="shared" ref="L129:L131" si="22">J129/I129</f>
        <v>0.99974200206398356</v>
      </c>
      <c r="M129" s="60"/>
      <c r="N129" s="60"/>
      <c r="O129" s="7"/>
      <c r="S129" s="134">
        <v>85</v>
      </c>
      <c r="T129" s="134">
        <v>80</v>
      </c>
    </row>
    <row r="130" spans="1:20" ht="102" customHeight="1">
      <c r="A130" s="103">
        <v>6</v>
      </c>
      <c r="B130" s="21" t="s">
        <v>235</v>
      </c>
      <c r="C130" s="5" t="s">
        <v>246</v>
      </c>
      <c r="D130" s="9" t="s">
        <v>247</v>
      </c>
      <c r="E130" s="60"/>
      <c r="F130" s="60" t="s">
        <v>113</v>
      </c>
      <c r="G130" s="97">
        <v>0.95</v>
      </c>
      <c r="H130" s="98">
        <v>1632</v>
      </c>
      <c r="I130" s="98">
        <f t="shared" si="21"/>
        <v>1550.3999999999999</v>
      </c>
      <c r="J130" s="98">
        <v>1550</v>
      </c>
      <c r="K130" s="111"/>
      <c r="L130" s="97">
        <f t="shared" si="22"/>
        <v>0.99974200206398356</v>
      </c>
      <c r="M130" s="60"/>
      <c r="N130" s="60"/>
      <c r="O130" s="7"/>
      <c r="S130" s="134">
        <v>80</v>
      </c>
    </row>
    <row r="131" spans="1:20" ht="110.25" customHeight="1">
      <c r="A131" s="103">
        <v>7</v>
      </c>
      <c r="B131" s="21" t="s">
        <v>235</v>
      </c>
      <c r="C131" s="5" t="s">
        <v>248</v>
      </c>
      <c r="D131" s="9" t="s">
        <v>249</v>
      </c>
      <c r="E131" s="60"/>
      <c r="F131" s="60" t="s">
        <v>113</v>
      </c>
      <c r="G131" s="97">
        <v>0.95</v>
      </c>
      <c r="H131" s="98">
        <v>1632</v>
      </c>
      <c r="I131" s="98">
        <f t="shared" si="21"/>
        <v>1550.3999999999999</v>
      </c>
      <c r="J131" s="98">
        <v>1541</v>
      </c>
      <c r="K131" s="111"/>
      <c r="L131" s="97">
        <f t="shared" si="22"/>
        <v>0.99393704850361209</v>
      </c>
      <c r="M131" s="60"/>
      <c r="N131" s="60"/>
      <c r="O131" s="7"/>
      <c r="S131" s="134">
        <v>75</v>
      </c>
    </row>
    <row r="132" spans="1:20" ht="89.25" customHeight="1">
      <c r="A132" s="103">
        <v>8</v>
      </c>
      <c r="B132" s="21" t="s">
        <v>235</v>
      </c>
      <c r="C132" s="5" t="s">
        <v>250</v>
      </c>
      <c r="D132" s="9" t="s">
        <v>251</v>
      </c>
      <c r="E132" s="60"/>
      <c r="F132" s="60" t="s">
        <v>113</v>
      </c>
      <c r="G132" s="97">
        <v>0.95</v>
      </c>
      <c r="H132" s="98">
        <v>1632</v>
      </c>
      <c r="I132" s="98">
        <f t="shared" si="21"/>
        <v>1550.3999999999999</v>
      </c>
      <c r="J132" s="98">
        <v>1993</v>
      </c>
      <c r="K132" s="111"/>
      <c r="L132" s="133">
        <v>1</v>
      </c>
      <c r="M132" s="60"/>
      <c r="N132" s="60"/>
      <c r="O132" s="7"/>
    </row>
    <row r="133" spans="1:20" ht="93.75" customHeight="1">
      <c r="A133" s="103">
        <v>9</v>
      </c>
      <c r="B133" s="21" t="s">
        <v>235</v>
      </c>
      <c r="C133" s="5" t="s">
        <v>252</v>
      </c>
      <c r="D133" s="9" t="s">
        <v>253</v>
      </c>
      <c r="E133" s="60"/>
      <c r="F133" s="60" t="s">
        <v>254</v>
      </c>
      <c r="G133" s="97">
        <v>0.95</v>
      </c>
      <c r="H133" s="98">
        <v>1525</v>
      </c>
      <c r="I133" s="98">
        <f t="shared" si="21"/>
        <v>1448.75</v>
      </c>
      <c r="J133" s="98">
        <v>1380</v>
      </c>
      <c r="K133" s="111"/>
      <c r="L133" s="97">
        <f t="shared" ref="L133:L135" si="23">J133/I133</f>
        <v>0.95254529767040552</v>
      </c>
      <c r="M133" s="60"/>
      <c r="N133" s="60"/>
      <c r="O133" s="7"/>
    </row>
    <row r="134" spans="1:20" ht="96" customHeight="1">
      <c r="A134" s="103">
        <v>10</v>
      </c>
      <c r="B134" s="21" t="s">
        <v>235</v>
      </c>
      <c r="C134" s="5" t="s">
        <v>255</v>
      </c>
      <c r="D134" s="9" t="s">
        <v>256</v>
      </c>
      <c r="E134" s="60"/>
      <c r="F134" s="60" t="s">
        <v>254</v>
      </c>
      <c r="G134" s="97">
        <v>0.95</v>
      </c>
      <c r="H134" s="98">
        <v>2734</v>
      </c>
      <c r="I134" s="98">
        <f t="shared" si="21"/>
        <v>2597.2999999999997</v>
      </c>
      <c r="J134" s="98">
        <v>2489</v>
      </c>
      <c r="K134" s="111"/>
      <c r="L134" s="97">
        <f t="shared" si="23"/>
        <v>0.95830285296269213</v>
      </c>
      <c r="M134" s="60"/>
      <c r="N134" s="60"/>
      <c r="O134" s="7"/>
    </row>
    <row r="135" spans="1:20" ht="92.25" customHeight="1">
      <c r="A135" s="103">
        <v>11</v>
      </c>
      <c r="B135" s="21" t="s">
        <v>235</v>
      </c>
      <c r="C135" s="5" t="s">
        <v>257</v>
      </c>
      <c r="D135" s="9" t="s">
        <v>258</v>
      </c>
      <c r="E135" s="60"/>
      <c r="F135" s="60" t="s">
        <v>254</v>
      </c>
      <c r="G135" s="97">
        <v>0.95</v>
      </c>
      <c r="H135" s="98">
        <v>1525</v>
      </c>
      <c r="I135" s="98">
        <f t="shared" si="21"/>
        <v>1448.75</v>
      </c>
      <c r="J135" s="98">
        <v>1380</v>
      </c>
      <c r="K135" s="111"/>
      <c r="L135" s="97">
        <f t="shared" si="23"/>
        <v>0.95254529767040552</v>
      </c>
      <c r="M135" s="60"/>
      <c r="N135" s="60"/>
      <c r="O135" s="7"/>
    </row>
    <row r="136" spans="1:20" ht="103.5" customHeight="1">
      <c r="A136" s="103">
        <v>12</v>
      </c>
      <c r="B136" s="21" t="s">
        <v>235</v>
      </c>
      <c r="C136" s="5" t="s">
        <v>259</v>
      </c>
      <c r="D136" s="9" t="s">
        <v>260</v>
      </c>
      <c r="E136" s="60"/>
      <c r="F136" s="60" t="s">
        <v>76</v>
      </c>
      <c r="G136" s="97">
        <v>0.8</v>
      </c>
      <c r="H136" s="98">
        <v>1824</v>
      </c>
      <c r="I136" s="98">
        <f t="shared" si="21"/>
        <v>1459.2</v>
      </c>
      <c r="J136" s="98">
        <v>1687</v>
      </c>
      <c r="K136" s="111"/>
      <c r="L136" s="133">
        <v>1</v>
      </c>
      <c r="M136" s="60"/>
      <c r="N136" s="60"/>
      <c r="O136" s="7"/>
    </row>
    <row r="137" spans="1:20" ht="99" customHeight="1">
      <c r="A137" s="103">
        <v>13</v>
      </c>
      <c r="B137" s="21" t="s">
        <v>235</v>
      </c>
      <c r="C137" s="5" t="s">
        <v>261</v>
      </c>
      <c r="D137" s="9" t="s">
        <v>262</v>
      </c>
      <c r="E137" s="60"/>
      <c r="F137" s="60" t="s">
        <v>27</v>
      </c>
      <c r="G137" s="97">
        <v>0.8</v>
      </c>
      <c r="H137" s="98">
        <v>2</v>
      </c>
      <c r="I137" s="98">
        <f t="shared" si="21"/>
        <v>1.6</v>
      </c>
      <c r="J137" s="98">
        <v>2</v>
      </c>
      <c r="K137" s="111"/>
      <c r="L137" s="133">
        <v>1</v>
      </c>
      <c r="M137" s="60"/>
      <c r="N137" s="60"/>
      <c r="O137" s="7"/>
    </row>
    <row r="138" spans="1:20" ht="129" customHeight="1">
      <c r="A138" s="103">
        <v>14</v>
      </c>
      <c r="B138" s="21" t="s">
        <v>235</v>
      </c>
      <c r="C138" s="19" t="s">
        <v>263</v>
      </c>
      <c r="D138" s="9" t="s">
        <v>264</v>
      </c>
      <c r="E138" s="60"/>
      <c r="F138" s="60" t="s">
        <v>113</v>
      </c>
      <c r="G138" s="97">
        <v>0.95</v>
      </c>
      <c r="H138" s="98">
        <v>1632</v>
      </c>
      <c r="I138" s="98">
        <f t="shared" si="21"/>
        <v>1550.3999999999999</v>
      </c>
      <c r="J138" s="98">
        <v>1993</v>
      </c>
      <c r="K138" s="111"/>
      <c r="L138" s="133">
        <v>1</v>
      </c>
      <c r="M138" s="60"/>
      <c r="N138" s="60"/>
      <c r="O138" s="7"/>
    </row>
    <row r="139" spans="1:20" ht="81.75" customHeight="1">
      <c r="A139" s="103">
        <v>15</v>
      </c>
      <c r="B139" s="21" t="s">
        <v>235</v>
      </c>
      <c r="C139" s="19" t="s">
        <v>265</v>
      </c>
      <c r="D139" s="9" t="s">
        <v>266</v>
      </c>
      <c r="E139" s="60"/>
      <c r="F139" s="60" t="s">
        <v>267</v>
      </c>
      <c r="G139" s="97">
        <v>1</v>
      </c>
      <c r="H139" s="98">
        <v>52</v>
      </c>
      <c r="I139" s="98">
        <f t="shared" si="21"/>
        <v>52</v>
      </c>
      <c r="J139" s="98">
        <v>52</v>
      </c>
      <c r="K139" s="111"/>
      <c r="L139" s="97">
        <f>J139/I139</f>
        <v>1</v>
      </c>
      <c r="M139" s="60"/>
      <c r="N139" s="60"/>
      <c r="O139" s="7"/>
    </row>
    <row r="140" spans="1:20" ht="113.25" customHeight="1">
      <c r="A140" s="103">
        <v>16</v>
      </c>
      <c r="B140" s="21" t="s">
        <v>235</v>
      </c>
      <c r="C140" s="19" t="s">
        <v>268</v>
      </c>
      <c r="D140" s="9" t="s">
        <v>269</v>
      </c>
      <c r="E140" s="60"/>
      <c r="F140" s="60" t="s">
        <v>270</v>
      </c>
      <c r="G140" s="97">
        <v>1</v>
      </c>
      <c r="H140" s="98">
        <v>0</v>
      </c>
      <c r="I140" s="98">
        <f t="shared" si="21"/>
        <v>0</v>
      </c>
      <c r="J140" s="98">
        <v>0</v>
      </c>
      <c r="K140" s="111"/>
      <c r="L140" s="133">
        <v>1</v>
      </c>
      <c r="M140" s="60"/>
      <c r="N140" s="60"/>
      <c r="O140" s="7"/>
    </row>
    <row r="141" spans="1:20" ht="96.75" customHeight="1">
      <c r="A141" s="103">
        <v>18</v>
      </c>
      <c r="B141" s="21" t="s">
        <v>235</v>
      </c>
      <c r="C141" s="9" t="s">
        <v>271</v>
      </c>
      <c r="D141" s="28"/>
      <c r="E141" s="60"/>
      <c r="F141" s="60" t="s">
        <v>145</v>
      </c>
      <c r="G141" s="97">
        <v>1</v>
      </c>
      <c r="H141" s="135">
        <v>6423</v>
      </c>
      <c r="I141" s="98">
        <f t="shared" si="21"/>
        <v>6423</v>
      </c>
      <c r="J141" s="135">
        <v>5393</v>
      </c>
      <c r="K141" s="111"/>
      <c r="L141" s="97">
        <f t="shared" ref="L141:L146" si="24">J141/I141</f>
        <v>0.83963879806943797</v>
      </c>
      <c r="M141" s="60"/>
      <c r="N141" s="60"/>
      <c r="O141" s="7"/>
    </row>
    <row r="142" spans="1:20" ht="103.5" customHeight="1">
      <c r="A142" s="103">
        <v>19</v>
      </c>
      <c r="B142" s="21" t="s">
        <v>235</v>
      </c>
      <c r="C142" s="8" t="s">
        <v>272</v>
      </c>
      <c r="D142" s="28"/>
      <c r="E142" s="60"/>
      <c r="F142" s="60" t="s">
        <v>145</v>
      </c>
      <c r="G142" s="97">
        <v>1</v>
      </c>
      <c r="H142" s="135">
        <v>6423</v>
      </c>
      <c r="I142" s="98">
        <f t="shared" si="21"/>
        <v>6423</v>
      </c>
      <c r="J142" s="135">
        <v>4832</v>
      </c>
      <c r="K142" s="111"/>
      <c r="L142" s="97">
        <f t="shared" si="24"/>
        <v>0.75229643468784058</v>
      </c>
      <c r="M142" s="60"/>
      <c r="N142" s="60"/>
      <c r="O142" s="7"/>
    </row>
    <row r="143" spans="1:20" ht="82.5" customHeight="1">
      <c r="A143" s="103">
        <v>20</v>
      </c>
      <c r="B143" s="21" t="s">
        <v>235</v>
      </c>
      <c r="C143" s="9" t="s">
        <v>273</v>
      </c>
      <c r="D143" s="28"/>
      <c r="E143" s="60"/>
      <c r="F143" s="60" t="s">
        <v>188</v>
      </c>
      <c r="G143" s="97">
        <v>1</v>
      </c>
      <c r="H143" s="135">
        <v>76819</v>
      </c>
      <c r="I143" s="98">
        <f t="shared" si="21"/>
        <v>76819</v>
      </c>
      <c r="J143" s="135">
        <v>68374</v>
      </c>
      <c r="K143" s="111"/>
      <c r="L143" s="97">
        <f t="shared" si="24"/>
        <v>0.89006625964930552</v>
      </c>
      <c r="M143" s="60"/>
      <c r="N143" s="60"/>
      <c r="O143" s="7"/>
    </row>
    <row r="144" spans="1:20" ht="78.75" customHeight="1">
      <c r="A144" s="103">
        <v>21</v>
      </c>
      <c r="B144" s="21" t="s">
        <v>235</v>
      </c>
      <c r="C144" s="9" t="s">
        <v>274</v>
      </c>
      <c r="D144" s="28"/>
      <c r="E144" s="60"/>
      <c r="F144" s="60" t="s">
        <v>188</v>
      </c>
      <c r="G144" s="97">
        <v>1</v>
      </c>
      <c r="H144" s="135">
        <v>76819</v>
      </c>
      <c r="I144" s="98">
        <f t="shared" si="21"/>
        <v>76819</v>
      </c>
      <c r="J144" s="135">
        <v>60990</v>
      </c>
      <c r="K144" s="111"/>
      <c r="L144" s="97">
        <f t="shared" si="24"/>
        <v>0.79394420651140996</v>
      </c>
      <c r="M144" s="60"/>
      <c r="N144" s="60"/>
      <c r="O144" s="7"/>
    </row>
    <row r="145" spans="1:15" ht="86.25" customHeight="1">
      <c r="A145" s="103">
        <v>22</v>
      </c>
      <c r="B145" s="21" t="s">
        <v>235</v>
      </c>
      <c r="C145" s="9" t="s">
        <v>275</v>
      </c>
      <c r="D145" s="28"/>
      <c r="E145" s="60"/>
      <c r="F145" s="60" t="s">
        <v>276</v>
      </c>
      <c r="G145" s="136">
        <v>1</v>
      </c>
      <c r="H145" s="137">
        <v>2781</v>
      </c>
      <c r="I145" s="98">
        <f t="shared" si="21"/>
        <v>2781</v>
      </c>
      <c r="J145" s="137">
        <v>2781</v>
      </c>
      <c r="K145" s="111"/>
      <c r="L145" s="97">
        <f t="shared" si="24"/>
        <v>1</v>
      </c>
      <c r="M145" s="60"/>
      <c r="N145" s="60"/>
      <c r="O145" s="7"/>
    </row>
    <row r="146" spans="1:15" ht="88.5" customHeight="1">
      <c r="A146" s="103">
        <v>23</v>
      </c>
      <c r="B146" s="21" t="s">
        <v>235</v>
      </c>
      <c r="C146" s="9" t="s">
        <v>277</v>
      </c>
      <c r="D146" s="138"/>
      <c r="E146" s="60"/>
      <c r="F146" s="60" t="s">
        <v>68</v>
      </c>
      <c r="G146" s="97">
        <v>1</v>
      </c>
      <c r="H146" s="135">
        <v>2143</v>
      </c>
      <c r="I146" s="98">
        <f t="shared" si="21"/>
        <v>2143</v>
      </c>
      <c r="J146" s="135">
        <v>2143</v>
      </c>
      <c r="K146" s="111"/>
      <c r="L146" s="97">
        <f t="shared" si="24"/>
        <v>1</v>
      </c>
      <c r="M146" s="60"/>
      <c r="N146" s="60"/>
      <c r="O146" s="7"/>
    </row>
    <row r="147" spans="1:15" ht="32.25" customHeight="1">
      <c r="A147" s="139" t="s">
        <v>278</v>
      </c>
      <c r="B147" s="140"/>
      <c r="C147" s="140"/>
      <c r="D147" s="140"/>
      <c r="E147" s="140"/>
      <c r="F147" s="140"/>
      <c r="G147" s="140"/>
      <c r="H147" s="140"/>
      <c r="I147" s="140"/>
      <c r="J147" s="140"/>
      <c r="K147" s="141">
        <f>(K148+K155+K158)/3</f>
        <v>0.89639596385308506</v>
      </c>
      <c r="L147" s="140"/>
      <c r="M147" s="142"/>
      <c r="N147" s="143"/>
      <c r="O147" s="7"/>
    </row>
    <row r="148" spans="1:15" ht="32.25" customHeight="1">
      <c r="A148" s="144" t="s">
        <v>279</v>
      </c>
      <c r="B148" s="29" t="s">
        <v>280</v>
      </c>
      <c r="C148" s="29"/>
      <c r="D148" s="29"/>
      <c r="E148" s="29"/>
      <c r="F148" s="29"/>
      <c r="G148" s="29"/>
      <c r="H148" s="29"/>
      <c r="I148" s="29"/>
      <c r="J148" s="29"/>
      <c r="K148" s="145">
        <f>SUM(L149:L152)/4</f>
        <v>1</v>
      </c>
      <c r="L148" s="29"/>
      <c r="M148" s="142"/>
      <c r="N148" s="143"/>
      <c r="O148" s="7"/>
    </row>
    <row r="149" spans="1:15" ht="126.75" customHeight="1">
      <c r="A149" s="87">
        <v>1</v>
      </c>
      <c r="B149" s="30" t="s">
        <v>281</v>
      </c>
      <c r="C149" s="15" t="s">
        <v>282</v>
      </c>
      <c r="D149" s="15" t="s">
        <v>283</v>
      </c>
      <c r="E149" s="146"/>
      <c r="F149" s="136" t="s">
        <v>284</v>
      </c>
      <c r="G149" s="97">
        <v>1</v>
      </c>
      <c r="H149" s="147">
        <v>5</v>
      </c>
      <c r="I149" s="98">
        <f t="shared" ref="I149:I152" si="25">H149*G149</f>
        <v>5</v>
      </c>
      <c r="J149" s="148">
        <v>5</v>
      </c>
      <c r="K149" s="149"/>
      <c r="L149" s="91">
        <f>J149/I149</f>
        <v>1</v>
      </c>
      <c r="M149" s="60"/>
      <c r="N149" s="60"/>
      <c r="O149" s="7"/>
    </row>
    <row r="150" spans="1:15" ht="114.75" customHeight="1">
      <c r="A150" s="103">
        <v>2</v>
      </c>
      <c r="B150" s="30"/>
      <c r="C150" s="15" t="s">
        <v>285</v>
      </c>
      <c r="D150" s="15" t="s">
        <v>286</v>
      </c>
      <c r="E150" s="150"/>
      <c r="F150" s="136" t="s">
        <v>284</v>
      </c>
      <c r="G150" s="80">
        <v>0.8</v>
      </c>
      <c r="H150" s="151">
        <v>2</v>
      </c>
      <c r="I150" s="98">
        <f t="shared" si="25"/>
        <v>1.6</v>
      </c>
      <c r="J150" s="151">
        <v>2</v>
      </c>
      <c r="K150" s="152"/>
      <c r="L150" s="91">
        <f>J150/I150*G150</f>
        <v>1</v>
      </c>
      <c r="M150" s="60"/>
      <c r="N150" s="60"/>
      <c r="O150" s="7"/>
    </row>
    <row r="151" spans="1:15" ht="97.5" customHeight="1">
      <c r="A151" s="103">
        <v>3</v>
      </c>
      <c r="B151" s="30"/>
      <c r="C151" s="15" t="s">
        <v>287</v>
      </c>
      <c r="D151" s="15" t="s">
        <v>288</v>
      </c>
      <c r="E151" s="150"/>
      <c r="F151" s="150" t="s">
        <v>289</v>
      </c>
      <c r="G151" s="80">
        <v>0.7</v>
      </c>
      <c r="H151" s="153">
        <v>1</v>
      </c>
      <c r="I151" s="98">
        <f t="shared" si="25"/>
        <v>0.7</v>
      </c>
      <c r="J151" s="151">
        <v>1</v>
      </c>
      <c r="K151" s="152"/>
      <c r="L151" s="95">
        <v>1</v>
      </c>
      <c r="M151" s="60"/>
      <c r="N151" s="60"/>
      <c r="O151" s="7"/>
    </row>
    <row r="152" spans="1:15" ht="116.25" customHeight="1">
      <c r="A152" s="107">
        <v>4</v>
      </c>
      <c r="B152" s="30"/>
      <c r="C152" s="15" t="s">
        <v>290</v>
      </c>
      <c r="D152" s="15" t="s">
        <v>291</v>
      </c>
      <c r="E152" s="150"/>
      <c r="F152" s="150" t="s">
        <v>292</v>
      </c>
      <c r="G152" s="80">
        <v>1</v>
      </c>
      <c r="H152" s="153">
        <v>1</v>
      </c>
      <c r="I152" s="98">
        <f t="shared" si="25"/>
        <v>1</v>
      </c>
      <c r="J152" s="151">
        <v>1</v>
      </c>
      <c r="K152" s="152"/>
      <c r="L152" s="91">
        <f>J152/I152</f>
        <v>1</v>
      </c>
      <c r="M152" s="60"/>
      <c r="N152" s="60"/>
      <c r="O152" s="7"/>
    </row>
    <row r="153" spans="1:15" ht="33" customHeight="1">
      <c r="A153" s="154" t="s">
        <v>59</v>
      </c>
      <c r="B153" s="155" t="s">
        <v>293</v>
      </c>
      <c r="C153" s="12"/>
      <c r="D153" s="12"/>
      <c r="E153" s="156"/>
      <c r="F153" s="156"/>
      <c r="G153" s="157"/>
      <c r="H153" s="156"/>
      <c r="I153" s="158"/>
      <c r="J153" s="159"/>
      <c r="K153" s="160">
        <v>0</v>
      </c>
      <c r="L153" s="84"/>
      <c r="M153" s="60"/>
      <c r="N153" s="60"/>
      <c r="O153" s="7"/>
    </row>
    <row r="154" spans="1:15" ht="75.75" customHeight="1">
      <c r="A154" s="60">
        <v>1</v>
      </c>
      <c r="B154" s="60" t="s">
        <v>294</v>
      </c>
      <c r="C154" s="15" t="s">
        <v>295</v>
      </c>
      <c r="D154" s="15" t="s">
        <v>296</v>
      </c>
      <c r="E154" s="60"/>
      <c r="F154" s="60" t="s">
        <v>188</v>
      </c>
      <c r="G154" s="80">
        <v>1</v>
      </c>
      <c r="H154" s="81">
        <v>0</v>
      </c>
      <c r="I154" s="98">
        <f>H154*G154</f>
        <v>0</v>
      </c>
      <c r="J154" s="81">
        <v>0</v>
      </c>
      <c r="K154" s="112"/>
      <c r="L154" s="80" t="e">
        <f>J154/I154</f>
        <v>#DIV/0!</v>
      </c>
      <c r="M154" s="60"/>
      <c r="N154" s="60"/>
      <c r="O154" s="7"/>
    </row>
    <row r="155" spans="1:15" ht="30.75" customHeight="1">
      <c r="A155" s="161" t="s">
        <v>69</v>
      </c>
      <c r="B155" s="161" t="s">
        <v>297</v>
      </c>
      <c r="C155" s="12"/>
      <c r="D155" s="12"/>
      <c r="E155" s="84"/>
      <c r="F155" s="84"/>
      <c r="G155" s="157"/>
      <c r="H155" s="162"/>
      <c r="I155" s="158"/>
      <c r="J155" s="162"/>
      <c r="K155" s="163">
        <f>SUM(L156:L157)/2</f>
        <v>1</v>
      </c>
      <c r="L155" s="157"/>
      <c r="M155" s="60"/>
      <c r="N155" s="60"/>
      <c r="O155" s="7"/>
    </row>
    <row r="156" spans="1:15" ht="78.75" customHeight="1">
      <c r="A156" s="87">
        <v>1</v>
      </c>
      <c r="B156" s="87" t="s">
        <v>297</v>
      </c>
      <c r="C156" s="15" t="s">
        <v>298</v>
      </c>
      <c r="D156" s="15" t="s">
        <v>299</v>
      </c>
      <c r="E156" s="60"/>
      <c r="F156" s="60" t="s">
        <v>300</v>
      </c>
      <c r="G156" s="80">
        <v>1</v>
      </c>
      <c r="H156" s="81">
        <v>1</v>
      </c>
      <c r="I156" s="98">
        <f t="shared" ref="I156:I157" si="26">H156*G156</f>
        <v>1</v>
      </c>
      <c r="J156" s="81">
        <v>1</v>
      </c>
      <c r="K156" s="112"/>
      <c r="L156" s="80">
        <f t="shared" ref="L156:L157" si="27">J156/I156</f>
        <v>1</v>
      </c>
      <c r="M156" s="60"/>
      <c r="N156" s="60"/>
      <c r="O156" s="7"/>
    </row>
    <row r="157" spans="1:15" ht="95.25" customHeight="1">
      <c r="A157" s="107">
        <v>2</v>
      </c>
      <c r="B157" s="87" t="s">
        <v>297</v>
      </c>
      <c r="C157" s="15" t="s">
        <v>301</v>
      </c>
      <c r="D157" s="15" t="s">
        <v>302</v>
      </c>
      <c r="E157" s="60"/>
      <c r="F157" s="60" t="s">
        <v>300</v>
      </c>
      <c r="G157" s="80">
        <v>1</v>
      </c>
      <c r="H157" s="81">
        <v>2</v>
      </c>
      <c r="I157" s="98">
        <f t="shared" si="26"/>
        <v>2</v>
      </c>
      <c r="J157" s="81">
        <v>2</v>
      </c>
      <c r="K157" s="112"/>
      <c r="L157" s="80">
        <f t="shared" si="27"/>
        <v>1</v>
      </c>
      <c r="M157" s="60"/>
      <c r="N157" s="60"/>
      <c r="O157" s="7"/>
    </row>
    <row r="158" spans="1:15" ht="27.75" customHeight="1">
      <c r="A158" s="164" t="s">
        <v>182</v>
      </c>
      <c r="B158" s="84" t="s">
        <v>303</v>
      </c>
      <c r="C158" s="10"/>
      <c r="D158" s="31"/>
      <c r="E158" s="84"/>
      <c r="F158" s="84"/>
      <c r="G158" s="157"/>
      <c r="H158" s="122"/>
      <c r="I158" s="158"/>
      <c r="J158" s="122"/>
      <c r="K158" s="122">
        <f>SUM(L159:L162)/4</f>
        <v>0.68918789155925519</v>
      </c>
      <c r="L158" s="165"/>
      <c r="M158" s="60"/>
      <c r="N158" s="60"/>
      <c r="O158" s="7"/>
    </row>
    <row r="159" spans="1:15" ht="81.75" customHeight="1">
      <c r="A159" s="87">
        <v>5</v>
      </c>
      <c r="B159" s="32" t="s">
        <v>303</v>
      </c>
      <c r="C159" s="33" t="s">
        <v>304</v>
      </c>
      <c r="D159" s="33" t="s">
        <v>305</v>
      </c>
      <c r="E159" s="146"/>
      <c r="F159" s="146" t="s">
        <v>306</v>
      </c>
      <c r="G159" s="166">
        <v>0.61</v>
      </c>
      <c r="H159" s="167">
        <v>77</v>
      </c>
      <c r="I159" s="98">
        <f t="shared" ref="I159:I162" si="28">H159*G159</f>
        <v>46.97</v>
      </c>
      <c r="J159" s="167">
        <v>32</v>
      </c>
      <c r="K159" s="149"/>
      <c r="L159" s="166">
        <f>J159/I159</f>
        <v>0.68128592718756653</v>
      </c>
      <c r="M159" s="60"/>
      <c r="N159" s="60"/>
      <c r="O159" s="7"/>
    </row>
    <row r="160" spans="1:15" ht="15.75" customHeight="1">
      <c r="A160" s="103"/>
      <c r="B160" s="32"/>
      <c r="C160" s="33" t="s">
        <v>307</v>
      </c>
      <c r="D160" s="34" t="s">
        <v>308</v>
      </c>
      <c r="E160" s="146"/>
      <c r="F160" s="146" t="s">
        <v>309</v>
      </c>
      <c r="G160" s="166">
        <v>0.81</v>
      </c>
      <c r="H160" s="167">
        <v>24</v>
      </c>
      <c r="I160" s="98">
        <f t="shared" si="28"/>
        <v>19.440000000000001</v>
      </c>
      <c r="J160" s="167">
        <v>24</v>
      </c>
      <c r="K160" s="149"/>
      <c r="L160" s="168">
        <v>1</v>
      </c>
      <c r="M160" s="60"/>
      <c r="N160" s="60"/>
      <c r="O160" s="7"/>
    </row>
    <row r="161" spans="1:26" ht="111.75" customHeight="1">
      <c r="A161" s="103"/>
      <c r="B161" s="32"/>
      <c r="C161" s="35" t="s">
        <v>310</v>
      </c>
      <c r="D161" s="35" t="s">
        <v>311</v>
      </c>
      <c r="E161" s="146"/>
      <c r="F161" s="146" t="s">
        <v>254</v>
      </c>
      <c r="G161" s="166">
        <v>0.81</v>
      </c>
      <c r="H161" s="167">
        <v>1525</v>
      </c>
      <c r="I161" s="98">
        <f t="shared" si="28"/>
        <v>1235.25</v>
      </c>
      <c r="J161" s="167">
        <v>1342</v>
      </c>
      <c r="K161" s="149"/>
      <c r="L161" s="168">
        <v>1</v>
      </c>
      <c r="M161" s="60"/>
      <c r="N161" s="60"/>
      <c r="O161" s="7"/>
    </row>
    <row r="162" spans="1:26" ht="121.5" customHeight="1">
      <c r="A162" s="107"/>
      <c r="B162" s="32"/>
      <c r="C162" s="35" t="s">
        <v>312</v>
      </c>
      <c r="D162" s="35" t="s">
        <v>313</v>
      </c>
      <c r="E162" s="150"/>
      <c r="F162" s="150" t="s">
        <v>309</v>
      </c>
      <c r="G162" s="169">
        <v>1</v>
      </c>
      <c r="H162" s="170">
        <v>3114</v>
      </c>
      <c r="I162" s="98">
        <f t="shared" si="28"/>
        <v>3114</v>
      </c>
      <c r="J162" s="170">
        <v>235</v>
      </c>
      <c r="K162" s="152"/>
      <c r="L162" s="166">
        <f>J162/I162</f>
        <v>7.5465639049454081E-2</v>
      </c>
      <c r="M162" s="60"/>
      <c r="N162" s="60"/>
      <c r="O162" s="7"/>
    </row>
    <row r="163" spans="1:26" ht="30" customHeight="1">
      <c r="A163" s="438" t="s">
        <v>314</v>
      </c>
      <c r="B163" s="412"/>
      <c r="C163" s="413"/>
      <c r="D163" s="36"/>
      <c r="E163" s="140"/>
      <c r="F163" s="140"/>
      <c r="G163" s="140"/>
      <c r="H163" s="140"/>
      <c r="I163" s="140"/>
      <c r="J163" s="140"/>
      <c r="K163" s="141">
        <f>(K164+K172+K177)/3</f>
        <v>0.90198951443622788</v>
      </c>
      <c r="L163" s="140"/>
      <c r="M163" s="140"/>
      <c r="N163" s="171"/>
      <c r="O163" s="7"/>
    </row>
    <row r="164" spans="1:26" ht="24" customHeight="1">
      <c r="A164" s="172" t="s">
        <v>279</v>
      </c>
      <c r="B164" s="173" t="s">
        <v>315</v>
      </c>
      <c r="C164" s="174"/>
      <c r="D164" s="174"/>
      <c r="E164" s="174"/>
      <c r="F164" s="174"/>
      <c r="G164" s="174"/>
      <c r="H164" s="174"/>
      <c r="I164" s="174"/>
      <c r="J164" s="174"/>
      <c r="K164" s="175">
        <f>SUM(L165:L167)/3</f>
        <v>0.74763520997535027</v>
      </c>
      <c r="L164" s="174"/>
      <c r="M164" s="176"/>
      <c r="N164" s="177"/>
      <c r="O164" s="7"/>
    </row>
    <row r="165" spans="1:26" ht="86.25" customHeight="1">
      <c r="A165" s="87">
        <v>1</v>
      </c>
      <c r="B165" s="87" t="s">
        <v>316</v>
      </c>
      <c r="C165" s="5" t="s">
        <v>317</v>
      </c>
      <c r="D165" s="37" t="s">
        <v>318</v>
      </c>
      <c r="E165" s="60"/>
      <c r="F165" s="60" t="s">
        <v>319</v>
      </c>
      <c r="G165" s="178">
        <v>0.15</v>
      </c>
      <c r="H165" s="179">
        <v>22267</v>
      </c>
      <c r="I165" s="179">
        <f t="shared" ref="I165:I167" si="29">H165*G165</f>
        <v>3340.0499999999997</v>
      </c>
      <c r="J165" s="180">
        <v>4061</v>
      </c>
      <c r="K165" s="102"/>
      <c r="L165" s="95">
        <v>1</v>
      </c>
      <c r="M165" s="60"/>
      <c r="N165" s="60"/>
      <c r="O165" s="7"/>
    </row>
    <row r="166" spans="1:26" ht="102" customHeight="1">
      <c r="A166" s="103">
        <v>2</v>
      </c>
      <c r="B166" s="87" t="s">
        <v>316</v>
      </c>
      <c r="C166" s="22" t="s">
        <v>320</v>
      </c>
      <c r="D166" s="15" t="s">
        <v>321</v>
      </c>
      <c r="E166" s="60"/>
      <c r="F166" s="60" t="s">
        <v>322</v>
      </c>
      <c r="G166" s="181">
        <v>0.81</v>
      </c>
      <c r="H166" s="182">
        <v>16829</v>
      </c>
      <c r="I166" s="179">
        <f t="shared" si="29"/>
        <v>13631.490000000002</v>
      </c>
      <c r="J166" s="183">
        <v>11419</v>
      </c>
      <c r="K166" s="149"/>
      <c r="L166" s="91">
        <f t="shared" ref="L166:L167" si="30">J166/I166</f>
        <v>0.83769272471314571</v>
      </c>
      <c r="M166" s="60"/>
      <c r="N166" s="60"/>
      <c r="O166" s="7"/>
    </row>
    <row r="167" spans="1:26" ht="98.25" customHeight="1">
      <c r="A167" s="103">
        <v>3</v>
      </c>
      <c r="B167" s="87" t="s">
        <v>316</v>
      </c>
      <c r="C167" s="15" t="s">
        <v>323</v>
      </c>
      <c r="D167" s="15" t="s">
        <v>324</v>
      </c>
      <c r="E167" s="146"/>
      <c r="F167" s="146" t="s">
        <v>319</v>
      </c>
      <c r="G167" s="181">
        <v>0.81</v>
      </c>
      <c r="H167" s="183">
        <v>3848</v>
      </c>
      <c r="I167" s="179">
        <f t="shared" si="29"/>
        <v>3116.88</v>
      </c>
      <c r="J167" s="182">
        <v>1263</v>
      </c>
      <c r="K167" s="149"/>
      <c r="L167" s="91">
        <f t="shared" si="30"/>
        <v>0.40521290521290521</v>
      </c>
      <c r="M167" s="60"/>
      <c r="N167" s="60"/>
      <c r="O167" s="7"/>
    </row>
    <row r="168" spans="1:26" ht="27.75" customHeight="1">
      <c r="A168" s="84" t="s">
        <v>59</v>
      </c>
      <c r="B168" s="161" t="s">
        <v>325</v>
      </c>
      <c r="C168" s="12"/>
      <c r="D168" s="31"/>
      <c r="E168" s="184"/>
      <c r="F168" s="184"/>
      <c r="G168" s="185"/>
      <c r="H168" s="186"/>
      <c r="I168" s="162"/>
      <c r="J168" s="186"/>
      <c r="K168" s="187">
        <v>0</v>
      </c>
      <c r="L168" s="84"/>
      <c r="M168" s="60"/>
      <c r="N168" s="60"/>
      <c r="O168" s="7"/>
    </row>
    <row r="169" spans="1:26" ht="96.75" customHeight="1">
      <c r="A169" s="87">
        <v>1</v>
      </c>
      <c r="B169" s="87" t="s">
        <v>326</v>
      </c>
      <c r="C169" s="15" t="s">
        <v>327</v>
      </c>
      <c r="D169" s="37" t="s">
        <v>328</v>
      </c>
      <c r="E169" s="146"/>
      <c r="F169" s="146" t="s">
        <v>68</v>
      </c>
      <c r="G169" s="97">
        <v>1</v>
      </c>
      <c r="H169" s="147">
        <v>0</v>
      </c>
      <c r="I169" s="98">
        <f t="shared" ref="I169:I170" si="31">H169*G169</f>
        <v>0</v>
      </c>
      <c r="J169" s="147">
        <v>0</v>
      </c>
      <c r="K169" s="149"/>
      <c r="L169" s="91" t="e">
        <f t="shared" ref="L169:L171" si="32">J169/I169</f>
        <v>#DIV/0!</v>
      </c>
      <c r="M169" s="60"/>
      <c r="N169" s="60"/>
      <c r="O169" s="188"/>
      <c r="P169" s="189"/>
      <c r="Q169" s="189"/>
      <c r="R169" s="189"/>
      <c r="S169" s="189"/>
      <c r="T169" s="189"/>
      <c r="U169" s="189"/>
      <c r="V169" s="189"/>
      <c r="W169" s="189"/>
      <c r="X169" s="189"/>
      <c r="Y169" s="189"/>
      <c r="Z169" s="189"/>
    </row>
    <row r="170" spans="1:26" ht="93.75" customHeight="1">
      <c r="A170" s="103">
        <v>2</v>
      </c>
      <c r="B170" s="87" t="s">
        <v>326</v>
      </c>
      <c r="C170" s="15" t="s">
        <v>329</v>
      </c>
      <c r="D170" s="37" t="s">
        <v>330</v>
      </c>
      <c r="E170" s="146"/>
      <c r="F170" s="146" t="s">
        <v>331</v>
      </c>
      <c r="G170" s="166">
        <v>0.76</v>
      </c>
      <c r="H170" s="167">
        <v>0</v>
      </c>
      <c r="I170" s="98">
        <f t="shared" si="31"/>
        <v>0</v>
      </c>
      <c r="J170" s="167">
        <v>0</v>
      </c>
      <c r="K170" s="149"/>
      <c r="L170" s="91" t="e">
        <f t="shared" si="32"/>
        <v>#DIV/0!</v>
      </c>
      <c r="M170" s="60"/>
      <c r="N170" s="60"/>
      <c r="O170" s="7"/>
    </row>
    <row r="171" spans="1:26" ht="77.25" customHeight="1">
      <c r="A171" s="107">
        <v>3</v>
      </c>
      <c r="B171" s="87" t="s">
        <v>326</v>
      </c>
      <c r="C171" s="15" t="s">
        <v>332</v>
      </c>
      <c r="D171" s="37" t="s">
        <v>333</v>
      </c>
      <c r="E171" s="146"/>
      <c r="F171" s="146" t="s">
        <v>334</v>
      </c>
      <c r="G171" s="98" t="s">
        <v>335</v>
      </c>
      <c r="H171" s="147">
        <v>0</v>
      </c>
      <c r="I171" s="98"/>
      <c r="J171" s="147">
        <v>0</v>
      </c>
      <c r="K171" s="149"/>
      <c r="L171" s="91" t="e">
        <f t="shared" si="32"/>
        <v>#DIV/0!</v>
      </c>
      <c r="M171" s="60"/>
      <c r="N171" s="60"/>
      <c r="O171" s="7"/>
    </row>
    <row r="172" spans="1:26" ht="33.75" customHeight="1">
      <c r="A172" s="190" t="s">
        <v>69</v>
      </c>
      <c r="B172" s="190" t="s">
        <v>336</v>
      </c>
      <c r="C172" s="38"/>
      <c r="D172" s="38"/>
      <c r="E172" s="38"/>
      <c r="F172" s="38"/>
      <c r="G172" s="38"/>
      <c r="H172" s="38"/>
      <c r="I172" s="38"/>
      <c r="J172" s="38"/>
      <c r="K172" s="191">
        <f>(L173+L174)/2</f>
        <v>1</v>
      </c>
      <c r="L172" s="38"/>
      <c r="M172" s="192"/>
      <c r="N172" s="193"/>
      <c r="O172" s="7"/>
    </row>
    <row r="173" spans="1:26" ht="126" customHeight="1">
      <c r="A173" s="60">
        <v>1</v>
      </c>
      <c r="B173" s="15" t="s">
        <v>336</v>
      </c>
      <c r="C173" s="15" t="s">
        <v>337</v>
      </c>
      <c r="D173" s="15" t="s">
        <v>338</v>
      </c>
      <c r="E173" s="60"/>
      <c r="F173" s="60" t="s">
        <v>446</v>
      </c>
      <c r="G173" s="91">
        <v>0.85</v>
      </c>
      <c r="H173" s="120">
        <v>23</v>
      </c>
      <c r="I173" s="93">
        <f t="shared" ref="I173:I174" si="33">H173*G173</f>
        <v>19.55</v>
      </c>
      <c r="J173" s="120">
        <v>23</v>
      </c>
      <c r="K173" s="94"/>
      <c r="L173" s="95">
        <v>1</v>
      </c>
      <c r="M173" s="60"/>
      <c r="N173" s="60"/>
      <c r="O173" s="194"/>
      <c r="P173" s="189"/>
      <c r="Q173" s="189"/>
      <c r="R173" s="189"/>
      <c r="S173" s="189"/>
      <c r="T173" s="189"/>
      <c r="U173" s="189"/>
      <c r="V173" s="189"/>
      <c r="W173" s="189"/>
      <c r="X173" s="189"/>
      <c r="Y173" s="189"/>
      <c r="Z173" s="189"/>
    </row>
    <row r="174" spans="1:26" ht="111" customHeight="1">
      <c r="A174" s="429">
        <v>2</v>
      </c>
      <c r="B174" s="422" t="s">
        <v>339</v>
      </c>
      <c r="C174" s="418" t="s">
        <v>340</v>
      </c>
      <c r="D174" s="15" t="s">
        <v>341</v>
      </c>
      <c r="E174" s="429"/>
      <c r="F174" s="429" t="s">
        <v>447</v>
      </c>
      <c r="G174" s="432">
        <v>1</v>
      </c>
      <c r="H174" s="439">
        <v>23</v>
      </c>
      <c r="I174" s="439">
        <f t="shared" si="33"/>
        <v>23</v>
      </c>
      <c r="J174" s="439">
        <v>23</v>
      </c>
      <c r="K174" s="434"/>
      <c r="L174" s="432">
        <f>J174/I174</f>
        <v>1</v>
      </c>
      <c r="M174" s="60"/>
      <c r="N174" s="60"/>
      <c r="O174" s="194"/>
      <c r="P174" s="189"/>
      <c r="Q174" s="189"/>
      <c r="R174" s="189"/>
      <c r="S174" s="189"/>
      <c r="T174" s="189"/>
      <c r="U174" s="189"/>
      <c r="V174" s="189"/>
      <c r="W174" s="189"/>
      <c r="X174" s="189"/>
      <c r="Y174" s="189"/>
      <c r="Z174" s="189"/>
    </row>
    <row r="175" spans="1:26" ht="105.75" customHeight="1">
      <c r="A175" s="411"/>
      <c r="B175" s="411"/>
      <c r="C175" s="411"/>
      <c r="D175" s="15" t="s">
        <v>342</v>
      </c>
      <c r="E175" s="411"/>
      <c r="F175" s="411"/>
      <c r="G175" s="411"/>
      <c r="H175" s="411"/>
      <c r="I175" s="411"/>
      <c r="J175" s="411"/>
      <c r="K175" s="411"/>
      <c r="L175" s="411"/>
      <c r="M175" s="60"/>
      <c r="N175" s="60"/>
      <c r="O175" s="188"/>
      <c r="P175" s="189"/>
      <c r="Q175" s="189"/>
      <c r="R175" s="189"/>
      <c r="S175" s="189"/>
      <c r="T175" s="189"/>
      <c r="U175" s="189"/>
      <c r="V175" s="189"/>
      <c r="W175" s="189"/>
      <c r="X175" s="189"/>
      <c r="Y175" s="189"/>
      <c r="Z175" s="189"/>
    </row>
    <row r="176" spans="1:26" ht="90" customHeight="1">
      <c r="A176" s="408"/>
      <c r="B176" s="408"/>
      <c r="C176" s="408"/>
      <c r="D176" s="15" t="s">
        <v>343</v>
      </c>
      <c r="E176" s="408"/>
      <c r="F176" s="408"/>
      <c r="G176" s="408"/>
      <c r="H176" s="408"/>
      <c r="I176" s="408"/>
      <c r="J176" s="408"/>
      <c r="K176" s="408"/>
      <c r="L176" s="408"/>
      <c r="M176" s="60"/>
      <c r="N176" s="60"/>
      <c r="O176" s="188"/>
      <c r="P176" s="189"/>
      <c r="Q176" s="189"/>
      <c r="R176" s="189"/>
      <c r="S176" s="189"/>
      <c r="T176" s="189"/>
      <c r="U176" s="189"/>
      <c r="V176" s="189"/>
      <c r="W176" s="189"/>
      <c r="X176" s="189"/>
      <c r="Y176" s="189"/>
      <c r="Z176" s="189"/>
    </row>
    <row r="177" spans="1:26" ht="24.75" customHeight="1">
      <c r="A177" s="39" t="s">
        <v>161</v>
      </c>
      <c r="B177" s="39" t="s">
        <v>344</v>
      </c>
      <c r="C177" s="29"/>
      <c r="D177" s="29"/>
      <c r="E177" s="29"/>
      <c r="F177" s="29"/>
      <c r="G177" s="29"/>
      <c r="H177" s="29"/>
      <c r="I177" s="29"/>
      <c r="J177" s="29"/>
      <c r="K177" s="145">
        <f>(L178+L179)/2</f>
        <v>0.95833333333333326</v>
      </c>
      <c r="L177" s="29"/>
      <c r="M177" s="195"/>
      <c r="N177" s="196"/>
      <c r="O177" s="188"/>
      <c r="P177" s="189"/>
      <c r="Q177" s="189"/>
      <c r="R177" s="189"/>
      <c r="S177" s="189"/>
      <c r="T177" s="189"/>
      <c r="U177" s="189"/>
      <c r="V177" s="189"/>
      <c r="W177" s="189"/>
      <c r="X177" s="189"/>
      <c r="Y177" s="189"/>
      <c r="Z177" s="189"/>
    </row>
    <row r="178" spans="1:26" ht="73.5" customHeight="1">
      <c r="A178" s="87">
        <v>1</v>
      </c>
      <c r="B178" s="60" t="s">
        <v>344</v>
      </c>
      <c r="C178" s="15" t="s">
        <v>345</v>
      </c>
      <c r="D178" s="15" t="s">
        <v>346</v>
      </c>
      <c r="E178" s="60"/>
      <c r="F178" s="60" t="s">
        <v>267</v>
      </c>
      <c r="G178" s="91">
        <v>1</v>
      </c>
      <c r="H178" s="92">
        <v>12</v>
      </c>
      <c r="I178" s="92">
        <f t="shared" ref="I178:I179" si="34">H178*G178</f>
        <v>12</v>
      </c>
      <c r="J178" s="92">
        <v>11</v>
      </c>
      <c r="K178" s="94"/>
      <c r="L178" s="91">
        <f t="shared" ref="L178:L179" si="35">J178/I178</f>
        <v>0.91666666666666663</v>
      </c>
      <c r="M178" s="60"/>
      <c r="N178" s="60"/>
      <c r="O178" s="194"/>
      <c r="P178" s="189"/>
      <c r="Q178" s="189"/>
      <c r="R178" s="189"/>
      <c r="S178" s="189"/>
      <c r="T178" s="189"/>
      <c r="U178" s="189"/>
      <c r="V178" s="189"/>
      <c r="W178" s="189"/>
      <c r="X178" s="189"/>
      <c r="Y178" s="189"/>
      <c r="Z178" s="189"/>
    </row>
    <row r="179" spans="1:26" ht="87" customHeight="1">
      <c r="A179" s="436">
        <v>2</v>
      </c>
      <c r="B179" s="429" t="s">
        <v>344</v>
      </c>
      <c r="C179" s="418" t="s">
        <v>347</v>
      </c>
      <c r="D179" s="15" t="s">
        <v>448</v>
      </c>
      <c r="E179" s="429"/>
      <c r="F179" s="418" t="s">
        <v>348</v>
      </c>
      <c r="G179" s="432">
        <v>1</v>
      </c>
      <c r="H179" s="433">
        <v>12</v>
      </c>
      <c r="I179" s="433">
        <f t="shared" si="34"/>
        <v>12</v>
      </c>
      <c r="J179" s="433">
        <v>12</v>
      </c>
      <c r="K179" s="434"/>
      <c r="L179" s="432">
        <f t="shared" si="35"/>
        <v>1</v>
      </c>
      <c r="M179" s="429"/>
      <c r="N179" s="429"/>
      <c r="O179" s="194"/>
      <c r="P179" s="189"/>
      <c r="Q179" s="189"/>
      <c r="R179" s="189"/>
      <c r="S179" s="189"/>
      <c r="T179" s="189"/>
      <c r="U179" s="189"/>
      <c r="V179" s="189"/>
      <c r="W179" s="189"/>
      <c r="X179" s="189"/>
      <c r="Y179" s="189"/>
      <c r="Z179" s="189"/>
    </row>
    <row r="180" spans="1:26" ht="37.5" customHeight="1">
      <c r="A180" s="411"/>
      <c r="B180" s="411"/>
      <c r="C180" s="411"/>
      <c r="D180" s="15" t="s">
        <v>349</v>
      </c>
      <c r="E180" s="411"/>
      <c r="F180" s="411"/>
      <c r="G180" s="411"/>
      <c r="H180" s="411"/>
      <c r="I180" s="411"/>
      <c r="J180" s="411"/>
      <c r="K180" s="411"/>
      <c r="L180" s="411"/>
      <c r="M180" s="411"/>
      <c r="N180" s="411"/>
      <c r="O180" s="188"/>
      <c r="P180" s="189"/>
      <c r="Q180" s="189"/>
      <c r="R180" s="189"/>
      <c r="S180" s="189"/>
      <c r="T180" s="189"/>
      <c r="U180" s="189"/>
      <c r="V180" s="189"/>
      <c r="W180" s="189"/>
      <c r="X180" s="189"/>
      <c r="Y180" s="189"/>
      <c r="Z180" s="189"/>
    </row>
    <row r="181" spans="1:26" ht="51.75" customHeight="1">
      <c r="A181" s="408"/>
      <c r="B181" s="408"/>
      <c r="C181" s="408"/>
      <c r="D181" s="15" t="s">
        <v>350</v>
      </c>
      <c r="E181" s="408"/>
      <c r="F181" s="408"/>
      <c r="G181" s="408"/>
      <c r="H181" s="408"/>
      <c r="I181" s="408"/>
      <c r="J181" s="408"/>
      <c r="K181" s="408"/>
      <c r="L181" s="408"/>
      <c r="M181" s="408"/>
      <c r="N181" s="408"/>
      <c r="O181" s="188"/>
      <c r="P181" s="189"/>
      <c r="Q181" s="189"/>
      <c r="R181" s="189"/>
      <c r="S181" s="189"/>
      <c r="T181" s="189"/>
      <c r="U181" s="189"/>
      <c r="V181" s="189"/>
      <c r="W181" s="189"/>
      <c r="X181" s="189"/>
      <c r="Y181" s="189"/>
      <c r="Z181" s="189"/>
    </row>
    <row r="182" spans="1:26" ht="28.5" customHeight="1">
      <c r="A182" s="197" t="s">
        <v>351</v>
      </c>
      <c r="B182" s="198"/>
      <c r="C182" s="198"/>
      <c r="D182" s="198"/>
      <c r="E182" s="198"/>
      <c r="F182" s="198"/>
      <c r="G182" s="198"/>
      <c r="H182" s="198"/>
      <c r="I182" s="198"/>
      <c r="J182" s="198"/>
      <c r="K182" s="199">
        <f>SUM(L183:L190)/8</f>
        <v>1</v>
      </c>
      <c r="L182" s="198"/>
      <c r="M182" s="200"/>
      <c r="N182" s="200"/>
      <c r="O182" s="188"/>
      <c r="P182" s="189"/>
      <c r="Q182" s="189"/>
      <c r="R182" s="189"/>
      <c r="S182" s="189"/>
      <c r="T182" s="189"/>
      <c r="U182" s="189"/>
      <c r="V182" s="189"/>
      <c r="W182" s="189"/>
      <c r="X182" s="189"/>
      <c r="Y182" s="189"/>
      <c r="Z182" s="189"/>
    </row>
    <row r="183" spans="1:26" ht="98.25" customHeight="1">
      <c r="A183" s="103">
        <v>1</v>
      </c>
      <c r="B183" s="21" t="s">
        <v>351</v>
      </c>
      <c r="C183" s="22" t="s">
        <v>352</v>
      </c>
      <c r="D183" s="22" t="s">
        <v>353</v>
      </c>
      <c r="E183" s="201"/>
      <c r="F183" s="201" t="s">
        <v>68</v>
      </c>
      <c r="G183" s="97">
        <v>1</v>
      </c>
      <c r="H183" s="148">
        <v>16224</v>
      </c>
      <c r="I183" s="98">
        <f t="shared" ref="I183:I191" si="36">H183*G183</f>
        <v>16224</v>
      </c>
      <c r="J183" s="167">
        <v>16224</v>
      </c>
      <c r="K183" s="149"/>
      <c r="L183" s="133">
        <v>1</v>
      </c>
      <c r="M183" s="200"/>
      <c r="N183" s="200"/>
      <c r="O183" s="194"/>
      <c r="P183" s="189"/>
      <c r="Q183" s="189"/>
      <c r="R183" s="189"/>
      <c r="S183" s="189"/>
      <c r="T183" s="189"/>
      <c r="U183" s="189"/>
      <c r="V183" s="189"/>
      <c r="W183" s="189"/>
      <c r="X183" s="189"/>
      <c r="Y183" s="189"/>
      <c r="Z183" s="189"/>
    </row>
    <row r="184" spans="1:26" ht="110.25" customHeight="1">
      <c r="A184" s="103">
        <v>2</v>
      </c>
      <c r="B184" s="21" t="s">
        <v>351</v>
      </c>
      <c r="C184" s="15" t="s">
        <v>354</v>
      </c>
      <c r="D184" s="15" t="s">
        <v>355</v>
      </c>
      <c r="E184" s="60"/>
      <c r="F184" s="60" t="s">
        <v>21</v>
      </c>
      <c r="G184" s="202">
        <v>0.8</v>
      </c>
      <c r="H184" s="203">
        <v>21</v>
      </c>
      <c r="I184" s="98">
        <f t="shared" si="36"/>
        <v>16.8</v>
      </c>
      <c r="J184" s="204">
        <v>17</v>
      </c>
      <c r="K184" s="205"/>
      <c r="L184" s="133">
        <v>1</v>
      </c>
      <c r="M184" s="200"/>
      <c r="N184" s="200"/>
      <c r="O184" s="194"/>
      <c r="P184" s="189"/>
      <c r="Q184" s="189"/>
      <c r="R184" s="189"/>
      <c r="S184" s="189"/>
      <c r="T184" s="189"/>
      <c r="U184" s="189"/>
      <c r="V184" s="189"/>
      <c r="W184" s="189"/>
      <c r="X184" s="189"/>
      <c r="Y184" s="189"/>
      <c r="Z184" s="189"/>
    </row>
    <row r="185" spans="1:26" ht="97.5" customHeight="1">
      <c r="A185" s="103">
        <v>3</v>
      </c>
      <c r="B185" s="21" t="s">
        <v>351</v>
      </c>
      <c r="C185" s="22" t="s">
        <v>356</v>
      </c>
      <c r="D185" s="22" t="s">
        <v>357</v>
      </c>
      <c r="E185" s="60"/>
      <c r="F185" s="60" t="s">
        <v>21</v>
      </c>
      <c r="G185" s="97">
        <v>1</v>
      </c>
      <c r="H185" s="147">
        <v>15</v>
      </c>
      <c r="I185" s="98">
        <f t="shared" si="36"/>
        <v>15</v>
      </c>
      <c r="J185" s="147">
        <v>15</v>
      </c>
      <c r="K185" s="149"/>
      <c r="L185" s="97">
        <f>J185/I185</f>
        <v>1</v>
      </c>
      <c r="M185" s="200"/>
      <c r="N185" s="200"/>
      <c r="O185" s="194"/>
      <c r="P185" s="189"/>
      <c r="Q185" s="189"/>
      <c r="R185" s="189"/>
      <c r="S185" s="189"/>
      <c r="T185" s="189"/>
      <c r="U185" s="189"/>
      <c r="V185" s="189"/>
      <c r="W185" s="189"/>
      <c r="X185" s="189"/>
      <c r="Y185" s="189"/>
      <c r="Z185" s="189"/>
    </row>
    <row r="186" spans="1:26" ht="91.5" customHeight="1">
      <c r="A186" s="103">
        <v>4</v>
      </c>
      <c r="B186" s="21" t="s">
        <v>351</v>
      </c>
      <c r="C186" s="15" t="s">
        <v>358</v>
      </c>
      <c r="D186" s="22" t="s">
        <v>359</v>
      </c>
      <c r="E186" s="60"/>
      <c r="F186" s="60" t="s">
        <v>21</v>
      </c>
      <c r="G186" s="97">
        <v>1</v>
      </c>
      <c r="H186" s="147">
        <v>15</v>
      </c>
      <c r="I186" s="98">
        <f t="shared" si="36"/>
        <v>15</v>
      </c>
      <c r="J186" s="206">
        <v>15</v>
      </c>
      <c r="K186" s="149"/>
      <c r="L186" s="133">
        <v>1</v>
      </c>
      <c r="M186" s="200"/>
      <c r="N186" s="200"/>
      <c r="O186" s="194"/>
      <c r="P186" s="189"/>
      <c r="Q186" s="189"/>
      <c r="R186" s="189"/>
      <c r="S186" s="189"/>
      <c r="T186" s="189"/>
      <c r="U186" s="189"/>
      <c r="V186" s="189"/>
      <c r="W186" s="189"/>
      <c r="X186" s="189"/>
      <c r="Y186" s="189"/>
      <c r="Z186" s="189"/>
    </row>
    <row r="187" spans="1:26" ht="93" customHeight="1">
      <c r="A187" s="103">
        <v>5</v>
      </c>
      <c r="B187" s="21" t="s">
        <v>351</v>
      </c>
      <c r="C187" s="15" t="s">
        <v>360</v>
      </c>
      <c r="D187" s="22" t="s">
        <v>361</v>
      </c>
      <c r="E187" s="60"/>
      <c r="F187" s="60" t="s">
        <v>21</v>
      </c>
      <c r="G187" s="97">
        <v>1</v>
      </c>
      <c r="H187" s="147">
        <v>30</v>
      </c>
      <c r="I187" s="98">
        <f t="shared" si="36"/>
        <v>30</v>
      </c>
      <c r="J187" s="206">
        <v>30</v>
      </c>
      <c r="K187" s="149"/>
      <c r="L187" s="133">
        <v>1</v>
      </c>
      <c r="M187" s="200"/>
      <c r="N187" s="200"/>
      <c r="O187" s="194"/>
      <c r="P187" s="189"/>
      <c r="Q187" s="189"/>
      <c r="R187" s="189"/>
      <c r="S187" s="189"/>
      <c r="T187" s="189"/>
      <c r="U187" s="189"/>
      <c r="V187" s="189"/>
      <c r="W187" s="189"/>
      <c r="X187" s="189"/>
      <c r="Y187" s="189"/>
      <c r="Z187" s="189"/>
    </row>
    <row r="188" spans="1:26" ht="90" customHeight="1">
      <c r="A188" s="103">
        <v>6</v>
      </c>
      <c r="B188" s="21" t="s">
        <v>351</v>
      </c>
      <c r="C188" s="15" t="s">
        <v>362</v>
      </c>
      <c r="D188" s="40" t="s">
        <v>363</v>
      </c>
      <c r="E188" s="60"/>
      <c r="F188" s="60" t="s">
        <v>21</v>
      </c>
      <c r="G188" s="97">
        <v>1</v>
      </c>
      <c r="H188" s="147">
        <v>5</v>
      </c>
      <c r="I188" s="98">
        <f t="shared" si="36"/>
        <v>5</v>
      </c>
      <c r="J188" s="147">
        <v>5</v>
      </c>
      <c r="K188" s="149"/>
      <c r="L188" s="97">
        <f>J188/I188</f>
        <v>1</v>
      </c>
      <c r="M188" s="200"/>
      <c r="N188" s="200"/>
      <c r="O188" s="194"/>
      <c r="P188" s="189"/>
      <c r="Q188" s="189"/>
      <c r="R188" s="189"/>
      <c r="S188" s="189"/>
      <c r="T188" s="189"/>
      <c r="U188" s="189"/>
      <c r="V188" s="189"/>
      <c r="W188" s="189"/>
      <c r="X188" s="189"/>
      <c r="Y188" s="189"/>
      <c r="Z188" s="189"/>
    </row>
    <row r="189" spans="1:26" ht="93.75" customHeight="1">
      <c r="A189" s="103">
        <v>7</v>
      </c>
      <c r="B189" s="21" t="s">
        <v>351</v>
      </c>
      <c r="C189" s="15" t="s">
        <v>364</v>
      </c>
      <c r="D189" s="22" t="s">
        <v>365</v>
      </c>
      <c r="E189" s="60"/>
      <c r="F189" s="60" t="s">
        <v>289</v>
      </c>
      <c r="G189" s="80">
        <v>0.25</v>
      </c>
      <c r="H189" s="153">
        <v>45</v>
      </c>
      <c r="I189" s="98">
        <f t="shared" si="36"/>
        <v>11.25</v>
      </c>
      <c r="J189" s="207">
        <v>11</v>
      </c>
      <c r="K189" s="152"/>
      <c r="L189" s="133">
        <v>1</v>
      </c>
      <c r="M189" s="200"/>
      <c r="N189" s="200"/>
      <c r="O189" s="194"/>
      <c r="P189" s="189"/>
      <c r="Q189" s="189"/>
      <c r="R189" s="189"/>
      <c r="S189" s="189"/>
      <c r="T189" s="189"/>
      <c r="U189" s="189"/>
      <c r="V189" s="189"/>
      <c r="W189" s="189"/>
      <c r="X189" s="189"/>
      <c r="Y189" s="189"/>
      <c r="Z189" s="189"/>
    </row>
    <row r="190" spans="1:26" ht="97.5" customHeight="1">
      <c r="A190" s="103">
        <v>8</v>
      </c>
      <c r="B190" s="21" t="s">
        <v>351</v>
      </c>
      <c r="C190" s="18" t="s">
        <v>366</v>
      </c>
      <c r="D190" s="15" t="s">
        <v>367</v>
      </c>
      <c r="E190" s="60"/>
      <c r="F190" s="60" t="s">
        <v>27</v>
      </c>
      <c r="G190" s="80">
        <v>0.25</v>
      </c>
      <c r="H190" s="153">
        <v>2</v>
      </c>
      <c r="I190" s="98">
        <f t="shared" si="36"/>
        <v>0.5</v>
      </c>
      <c r="J190" s="208">
        <v>2</v>
      </c>
      <c r="K190" s="152"/>
      <c r="L190" s="133">
        <v>1</v>
      </c>
      <c r="M190" s="200"/>
      <c r="N190" s="200"/>
      <c r="O190" s="194"/>
      <c r="P190" s="189"/>
      <c r="Q190" s="189"/>
      <c r="R190" s="189"/>
      <c r="S190" s="189"/>
      <c r="T190" s="189"/>
      <c r="U190" s="189"/>
      <c r="V190" s="189"/>
      <c r="W190" s="189"/>
      <c r="X190" s="189"/>
      <c r="Y190" s="189"/>
      <c r="Z190" s="189"/>
    </row>
    <row r="191" spans="1:26" ht="125.25" customHeight="1">
      <c r="A191" s="107">
        <v>9</v>
      </c>
      <c r="B191" s="21" t="s">
        <v>351</v>
      </c>
      <c r="C191" s="40" t="s">
        <v>368</v>
      </c>
      <c r="D191" s="22" t="s">
        <v>369</v>
      </c>
      <c r="E191" s="60"/>
      <c r="F191" s="60" t="s">
        <v>319</v>
      </c>
      <c r="G191" s="80">
        <v>0.1</v>
      </c>
      <c r="H191" s="151">
        <v>0</v>
      </c>
      <c r="I191" s="98">
        <f t="shared" si="36"/>
        <v>0</v>
      </c>
      <c r="J191" s="208">
        <v>1624</v>
      </c>
      <c r="K191" s="152"/>
      <c r="L191" s="133">
        <v>0</v>
      </c>
      <c r="M191" s="200"/>
      <c r="N191" s="200"/>
      <c r="O191" s="194"/>
      <c r="P191" s="189"/>
      <c r="Q191" s="189"/>
      <c r="R191" s="189"/>
      <c r="S191" s="189"/>
      <c r="T191" s="189"/>
      <c r="U191" s="189"/>
      <c r="V191" s="189"/>
      <c r="W191" s="189"/>
      <c r="X191" s="189"/>
      <c r="Y191" s="189"/>
      <c r="Z191" s="189"/>
    </row>
    <row r="192" spans="1:26" ht="29.25" customHeight="1">
      <c r="A192" s="424" t="s">
        <v>370</v>
      </c>
      <c r="B192" s="413"/>
      <c r="C192" s="41"/>
      <c r="D192" s="42"/>
      <c r="E192" s="209"/>
      <c r="F192" s="209"/>
      <c r="G192" s="210"/>
      <c r="H192" s="211"/>
      <c r="I192" s="212"/>
      <c r="J192" s="211"/>
      <c r="K192" s="213">
        <f>(L193+L197+L198+L199+L200)/5</f>
        <v>0.94590975901667773</v>
      </c>
      <c r="L192" s="210"/>
      <c r="O192" s="7"/>
    </row>
    <row r="193" spans="1:15" ht="190.5" customHeight="1">
      <c r="A193" s="87">
        <v>1</v>
      </c>
      <c r="B193" s="437" t="s">
        <v>370</v>
      </c>
      <c r="C193" s="425" t="s">
        <v>371</v>
      </c>
      <c r="D193" s="43" t="s">
        <v>372</v>
      </c>
      <c r="E193" s="440"/>
      <c r="F193" s="214" t="s">
        <v>373</v>
      </c>
      <c r="G193" s="441">
        <v>0.9</v>
      </c>
      <c r="H193" s="215">
        <v>40</v>
      </c>
      <c r="I193" s="216">
        <f>H193*G193</f>
        <v>36</v>
      </c>
      <c r="J193" s="439">
        <v>35</v>
      </c>
      <c r="K193" s="442"/>
      <c r="L193" s="440">
        <f>J193/I193</f>
        <v>0.97222222222222221</v>
      </c>
      <c r="O193" s="7"/>
    </row>
    <row r="194" spans="1:15" ht="303.75" customHeight="1">
      <c r="A194" s="103"/>
      <c r="B194" s="411"/>
      <c r="C194" s="423"/>
      <c r="D194" s="43" t="s">
        <v>374</v>
      </c>
      <c r="E194" s="411"/>
      <c r="F194" s="217"/>
      <c r="G194" s="411"/>
      <c r="H194" s="443"/>
      <c r="I194" s="444"/>
      <c r="J194" s="411"/>
      <c r="K194" s="411"/>
      <c r="L194" s="411"/>
      <c r="O194" s="7"/>
    </row>
    <row r="195" spans="1:15" ht="148.5" customHeight="1">
      <c r="A195" s="103"/>
      <c r="B195" s="218"/>
      <c r="C195" s="44"/>
      <c r="D195" s="43" t="s">
        <v>375</v>
      </c>
      <c r="E195" s="408"/>
      <c r="F195" s="219"/>
      <c r="G195" s="408"/>
      <c r="H195" s="408"/>
      <c r="I195" s="408"/>
      <c r="J195" s="408"/>
      <c r="K195" s="408"/>
      <c r="L195" s="408"/>
      <c r="O195" s="7"/>
    </row>
    <row r="196" spans="1:15" ht="135.75" customHeight="1">
      <c r="A196" s="220" t="s">
        <v>376</v>
      </c>
      <c r="B196" s="221" t="s">
        <v>370</v>
      </c>
      <c r="C196" s="44" t="s">
        <v>377</v>
      </c>
      <c r="D196" s="43" t="s">
        <v>378</v>
      </c>
      <c r="E196" s="222"/>
      <c r="F196" s="219" t="s">
        <v>379</v>
      </c>
      <c r="G196" s="223">
        <v>1</v>
      </c>
      <c r="H196" s="224">
        <v>5</v>
      </c>
      <c r="I196" s="225">
        <v>5</v>
      </c>
      <c r="J196" s="224">
        <v>5</v>
      </c>
      <c r="K196" s="226"/>
      <c r="L196" s="97">
        <f t="shared" ref="L196:L199" si="37">J196/I196</f>
        <v>1</v>
      </c>
      <c r="O196" s="7"/>
    </row>
    <row r="197" spans="1:15" ht="207.75" customHeight="1">
      <c r="A197" s="103">
        <v>3</v>
      </c>
      <c r="B197" s="227" t="s">
        <v>370</v>
      </c>
      <c r="C197" s="43" t="s">
        <v>380</v>
      </c>
      <c r="D197" s="43" t="s">
        <v>449</v>
      </c>
      <c r="E197" s="146"/>
      <c r="F197" s="146" t="s">
        <v>381</v>
      </c>
      <c r="G197" s="169">
        <v>1</v>
      </c>
      <c r="H197" s="82">
        <v>1367</v>
      </c>
      <c r="I197" s="98">
        <f>H197*G197</f>
        <v>1367</v>
      </c>
      <c r="J197" s="82">
        <v>1192</v>
      </c>
      <c r="K197" s="112"/>
      <c r="L197" s="97">
        <f t="shared" si="37"/>
        <v>0.87198244330651065</v>
      </c>
      <c r="O197" s="7"/>
    </row>
    <row r="198" spans="1:15" ht="165.75" customHeight="1">
      <c r="A198" s="103">
        <v>4</v>
      </c>
      <c r="B198" s="227" t="s">
        <v>370</v>
      </c>
      <c r="C198" s="43" t="s">
        <v>382</v>
      </c>
      <c r="D198" s="43" t="s">
        <v>383</v>
      </c>
      <c r="E198" s="146"/>
      <c r="F198" s="146" t="s">
        <v>381</v>
      </c>
      <c r="G198" s="169">
        <v>1</v>
      </c>
      <c r="H198" s="82">
        <v>1300</v>
      </c>
      <c r="I198" s="98">
        <f>G198*H198</f>
        <v>1300</v>
      </c>
      <c r="J198" s="82">
        <v>1192</v>
      </c>
      <c r="K198" s="112"/>
      <c r="L198" s="97">
        <f t="shared" si="37"/>
        <v>0.91692307692307695</v>
      </c>
      <c r="O198" s="7"/>
    </row>
    <row r="199" spans="1:15" ht="98.25" customHeight="1">
      <c r="A199" s="103">
        <v>5</v>
      </c>
      <c r="B199" s="227" t="s">
        <v>370</v>
      </c>
      <c r="C199" s="40" t="s">
        <v>384</v>
      </c>
      <c r="D199" s="40" t="s">
        <v>385</v>
      </c>
      <c r="E199" s="146"/>
      <c r="F199" s="146" t="s">
        <v>373</v>
      </c>
      <c r="G199" s="169">
        <v>0.95</v>
      </c>
      <c r="H199" s="81">
        <v>250</v>
      </c>
      <c r="I199" s="98">
        <f t="shared" ref="I199:I200" si="38">H199*G199</f>
        <v>237.5</v>
      </c>
      <c r="J199" s="130">
        <v>230</v>
      </c>
      <c r="K199" s="112"/>
      <c r="L199" s="97">
        <f t="shared" si="37"/>
        <v>0.96842105263157896</v>
      </c>
      <c r="O199" s="7"/>
    </row>
    <row r="200" spans="1:15" ht="100.5" customHeight="1">
      <c r="A200" s="107">
        <v>6</v>
      </c>
      <c r="B200" s="227" t="s">
        <v>370</v>
      </c>
      <c r="C200" s="40" t="s">
        <v>386</v>
      </c>
      <c r="D200" s="40" t="s">
        <v>387</v>
      </c>
      <c r="E200" s="146"/>
      <c r="F200" s="146" t="s">
        <v>68</v>
      </c>
      <c r="G200" s="169">
        <v>0.65</v>
      </c>
      <c r="H200" s="82">
        <v>102</v>
      </c>
      <c r="I200" s="98">
        <f t="shared" si="38"/>
        <v>66.3</v>
      </c>
      <c r="J200" s="82">
        <v>100</v>
      </c>
      <c r="K200" s="112"/>
      <c r="L200" s="133">
        <v>1</v>
      </c>
      <c r="O200" s="7"/>
    </row>
    <row r="201" spans="1:15" ht="31.5" customHeight="1">
      <c r="A201" s="426" t="s">
        <v>388</v>
      </c>
      <c r="B201" s="413"/>
      <c r="C201" s="41"/>
      <c r="D201" s="228"/>
      <c r="E201" s="209"/>
      <c r="F201" s="209"/>
      <c r="G201" s="209"/>
      <c r="H201" s="211"/>
      <c r="I201" s="211"/>
      <c r="J201" s="211"/>
      <c r="K201" s="213">
        <f>L202</f>
        <v>1.0000218427607441</v>
      </c>
      <c r="L201" s="209"/>
      <c r="O201" s="7"/>
    </row>
    <row r="202" spans="1:15" ht="112.5" customHeight="1">
      <c r="A202" s="60">
        <v>1</v>
      </c>
      <c r="B202" s="229" t="s">
        <v>388</v>
      </c>
      <c r="C202" s="22" t="s">
        <v>389</v>
      </c>
      <c r="D202" s="37" t="s">
        <v>390</v>
      </c>
      <c r="E202" s="146"/>
      <c r="F202" s="146" t="s">
        <v>68</v>
      </c>
      <c r="G202" s="97">
        <v>0.81</v>
      </c>
      <c r="H202" s="148">
        <v>16391</v>
      </c>
      <c r="I202" s="98">
        <f>H202*G202</f>
        <v>13276.710000000001</v>
      </c>
      <c r="J202" s="167">
        <v>13277</v>
      </c>
      <c r="K202" s="149"/>
      <c r="L202" s="97">
        <f>J202/I202</f>
        <v>1.0000218427607441</v>
      </c>
      <c r="O202" s="7"/>
    </row>
    <row r="203" spans="1:15" ht="34.5" customHeight="1">
      <c r="A203" s="230" t="s">
        <v>391</v>
      </c>
      <c r="B203" s="231"/>
      <c r="C203" s="231"/>
      <c r="D203" s="231"/>
      <c r="E203" s="231"/>
      <c r="F203" s="231"/>
      <c r="G203" s="231"/>
      <c r="H203" s="231"/>
      <c r="I203" s="231"/>
      <c r="J203" s="231"/>
      <c r="K203" s="232">
        <f>(K7+K147+K163+K182+K192+K201)/6</f>
        <v>0.93993405929400609</v>
      </c>
      <c r="L203" s="231"/>
      <c r="O203" s="7"/>
    </row>
    <row r="204" spans="1:15" ht="15.75" customHeight="1">
      <c r="O204" s="7"/>
    </row>
    <row r="205" spans="1:15" ht="15.75" customHeight="1">
      <c r="O205" s="7"/>
    </row>
    <row r="206" spans="1:15" ht="15.75" customHeight="1">
      <c r="O206" s="7"/>
    </row>
    <row r="207" spans="1:15" ht="15.75" customHeight="1">
      <c r="O207" s="7"/>
    </row>
    <row r="208" spans="1:15" ht="15.75" customHeight="1">
      <c r="O208" s="7"/>
    </row>
    <row r="209" spans="15:15" ht="15.75" customHeight="1">
      <c r="O209" s="7"/>
    </row>
    <row r="210" spans="15:15" ht="15.75" customHeight="1">
      <c r="O210" s="7"/>
    </row>
    <row r="211" spans="15:15" ht="15.75" customHeight="1">
      <c r="O211" s="7"/>
    </row>
    <row r="212" spans="15:15" ht="15.75" customHeight="1">
      <c r="O212" s="7"/>
    </row>
    <row r="213" spans="15:15" ht="15.75" customHeight="1">
      <c r="O213" s="7"/>
    </row>
    <row r="214" spans="15:15" ht="15.75" customHeight="1">
      <c r="O214" s="7"/>
    </row>
    <row r="215" spans="15:15" ht="15.75" customHeight="1">
      <c r="O215" s="7"/>
    </row>
    <row r="216" spans="15:15" ht="15.75" customHeight="1">
      <c r="O216" s="7"/>
    </row>
    <row r="217" spans="15:15" ht="15.75" customHeight="1">
      <c r="O217" s="7"/>
    </row>
    <row r="218" spans="15:15" ht="15.75" customHeight="1">
      <c r="O218" s="7"/>
    </row>
    <row r="219" spans="15:15" ht="15.75" customHeight="1">
      <c r="O219" s="7"/>
    </row>
    <row r="220" spans="15:15" ht="15.75" customHeight="1">
      <c r="O220" s="7"/>
    </row>
    <row r="221" spans="15:15" ht="15.75" customHeight="1">
      <c r="O221" s="7"/>
    </row>
    <row r="222" spans="15:15" ht="15.75" customHeight="1">
      <c r="O222" s="7"/>
    </row>
    <row r="223" spans="15:15" ht="15.75" customHeight="1">
      <c r="O223" s="7"/>
    </row>
    <row r="224" spans="15:15" ht="15.75" customHeight="1">
      <c r="O224" s="7"/>
    </row>
    <row r="225" spans="15:15" ht="15.75" customHeight="1">
      <c r="O225" s="7"/>
    </row>
    <row r="226" spans="15:15" ht="15.75" customHeight="1">
      <c r="O226" s="7"/>
    </row>
    <row r="227" spans="15:15" ht="15.75" customHeight="1">
      <c r="O227" s="7"/>
    </row>
    <row r="228" spans="15:15" ht="15.75" customHeight="1">
      <c r="O228" s="7"/>
    </row>
    <row r="229" spans="15:15" ht="15.75" customHeight="1">
      <c r="O229" s="7"/>
    </row>
    <row r="230" spans="15:15" ht="15.75" customHeight="1">
      <c r="O230" s="7"/>
    </row>
    <row r="231" spans="15:15" ht="15.75" customHeight="1">
      <c r="O231" s="7"/>
    </row>
    <row r="232" spans="15:15" ht="15.75" customHeight="1">
      <c r="O232" s="7"/>
    </row>
    <row r="233" spans="15:15" ht="15.75" customHeight="1">
      <c r="O233" s="7"/>
    </row>
    <row r="234" spans="15:15" ht="15.75" customHeight="1">
      <c r="O234" s="7"/>
    </row>
    <row r="235" spans="15:15" ht="15.75" customHeight="1">
      <c r="O235" s="7"/>
    </row>
    <row r="236" spans="15:15" ht="15.75" customHeight="1">
      <c r="O236" s="7"/>
    </row>
    <row r="237" spans="15:15" ht="15.75" customHeight="1">
      <c r="O237" s="7"/>
    </row>
    <row r="238" spans="15:15" ht="15.75" customHeight="1">
      <c r="O238" s="7"/>
    </row>
    <row r="239" spans="15:15" ht="15.75" customHeight="1">
      <c r="O239" s="7"/>
    </row>
    <row r="240" spans="15:15" ht="15.75" customHeight="1">
      <c r="O240" s="7"/>
    </row>
    <row r="241" spans="15:15" ht="15.75" customHeight="1">
      <c r="O241" s="7"/>
    </row>
    <row r="242" spans="15:15" ht="15.75" customHeight="1">
      <c r="O242" s="7"/>
    </row>
    <row r="243" spans="15:15" ht="15.75" customHeight="1">
      <c r="O243" s="7"/>
    </row>
    <row r="244" spans="15:15" ht="15.75" customHeight="1">
      <c r="O244" s="7"/>
    </row>
    <row r="245" spans="15:15" ht="15.75" customHeight="1">
      <c r="O245" s="7"/>
    </row>
    <row r="246" spans="15:15" ht="15.75" customHeight="1">
      <c r="O246" s="7"/>
    </row>
    <row r="247" spans="15:15" ht="15.75" customHeight="1">
      <c r="O247" s="7"/>
    </row>
    <row r="248" spans="15:15" ht="15.75" customHeight="1">
      <c r="O248" s="7"/>
    </row>
    <row r="249" spans="15:15" ht="15.75" customHeight="1">
      <c r="O249" s="7"/>
    </row>
    <row r="250" spans="15:15" ht="15.75" customHeight="1">
      <c r="O250" s="7"/>
    </row>
    <row r="251" spans="15:15" ht="15.75" customHeight="1">
      <c r="O251" s="7"/>
    </row>
    <row r="252" spans="15:15" ht="15.75" customHeight="1">
      <c r="O252" s="7"/>
    </row>
    <row r="253" spans="15:15" ht="15.75" customHeight="1">
      <c r="O253" s="7"/>
    </row>
    <row r="254" spans="15:15" ht="15.75" customHeight="1">
      <c r="O254" s="7"/>
    </row>
    <row r="255" spans="15:15" ht="15.75" customHeight="1">
      <c r="O255" s="7"/>
    </row>
    <row r="256" spans="15:15" ht="15.75" customHeight="1">
      <c r="O256" s="7"/>
    </row>
    <row r="257" spans="15:15" ht="15.75" customHeight="1">
      <c r="O257" s="7"/>
    </row>
    <row r="258" spans="15:15" ht="15.75" customHeight="1">
      <c r="O258" s="7"/>
    </row>
    <row r="259" spans="15:15" ht="15.75" customHeight="1">
      <c r="O259" s="7"/>
    </row>
    <row r="260" spans="15:15" ht="15.75" customHeight="1">
      <c r="O260" s="7"/>
    </row>
    <row r="261" spans="15:15" ht="15.75" customHeight="1">
      <c r="O261" s="7"/>
    </row>
    <row r="262" spans="15:15" ht="15.75" customHeight="1">
      <c r="O262" s="7"/>
    </row>
    <row r="263" spans="15:15" ht="15.75" customHeight="1">
      <c r="O263" s="7"/>
    </row>
    <row r="264" spans="15:15" ht="15.75" customHeight="1">
      <c r="O264" s="7"/>
    </row>
    <row r="265" spans="15:15" ht="15.75" customHeight="1">
      <c r="O265" s="7"/>
    </row>
    <row r="266" spans="15:15" ht="15.75" customHeight="1">
      <c r="O266" s="7"/>
    </row>
    <row r="267" spans="15:15" ht="15.75" customHeight="1">
      <c r="O267" s="7"/>
    </row>
    <row r="268" spans="15:15" ht="15.75" customHeight="1">
      <c r="O268" s="7"/>
    </row>
    <row r="269" spans="15:15" ht="15.75" customHeight="1">
      <c r="O269" s="7"/>
    </row>
    <row r="270" spans="15:15" ht="15.75" customHeight="1">
      <c r="O270" s="7"/>
    </row>
    <row r="271" spans="15:15" ht="15.75" customHeight="1">
      <c r="O271" s="7"/>
    </row>
    <row r="272" spans="15:15" ht="15.75" customHeight="1">
      <c r="O272" s="7"/>
    </row>
    <row r="273" spans="15:15" ht="15.75" customHeight="1">
      <c r="O273" s="7"/>
    </row>
    <row r="274" spans="15:15" ht="15.75" customHeight="1">
      <c r="O274" s="7"/>
    </row>
    <row r="275" spans="15:15" ht="15.75" customHeight="1">
      <c r="O275" s="7"/>
    </row>
    <row r="276" spans="15:15" ht="15.75" customHeight="1">
      <c r="O276" s="7"/>
    </row>
    <row r="277" spans="15:15" ht="15.75" customHeight="1">
      <c r="O277" s="7"/>
    </row>
    <row r="278" spans="15:15" ht="15.75" customHeight="1">
      <c r="O278" s="7"/>
    </row>
    <row r="279" spans="15:15" ht="15.75" customHeight="1">
      <c r="O279" s="7"/>
    </row>
    <row r="280" spans="15:15" ht="15.75" customHeight="1">
      <c r="O280" s="7"/>
    </row>
    <row r="281" spans="15:15" ht="15.75" customHeight="1">
      <c r="O281" s="7"/>
    </row>
    <row r="282" spans="15:15" ht="15.75" customHeight="1">
      <c r="O282" s="7"/>
    </row>
    <row r="283" spans="15:15" ht="15.75" customHeight="1">
      <c r="O283" s="7"/>
    </row>
    <row r="284" spans="15:15" ht="15.75" customHeight="1">
      <c r="O284" s="7"/>
    </row>
    <row r="285" spans="15:15" ht="15.75" customHeight="1">
      <c r="O285" s="7"/>
    </row>
    <row r="286" spans="15:15" ht="15.75" customHeight="1">
      <c r="O286" s="7"/>
    </row>
    <row r="287" spans="15:15" ht="15.75" customHeight="1">
      <c r="O287" s="7"/>
    </row>
    <row r="288" spans="15:15" ht="15.75" customHeight="1">
      <c r="O288" s="7"/>
    </row>
    <row r="289" spans="15:15" ht="15.75" customHeight="1">
      <c r="O289" s="7"/>
    </row>
    <row r="290" spans="15:15" ht="15.75" customHeight="1">
      <c r="O290" s="7"/>
    </row>
    <row r="291" spans="15:15" ht="15.75" customHeight="1">
      <c r="O291" s="7"/>
    </row>
    <row r="292" spans="15:15" ht="15.75" customHeight="1">
      <c r="O292" s="7"/>
    </row>
    <row r="293" spans="15:15" ht="15.75" customHeight="1">
      <c r="O293" s="7"/>
    </row>
    <row r="294" spans="15:15" ht="15.75" customHeight="1">
      <c r="O294" s="7"/>
    </row>
    <row r="295" spans="15:15" ht="15.75" customHeight="1">
      <c r="O295" s="7"/>
    </row>
    <row r="296" spans="15:15" ht="15.75" customHeight="1">
      <c r="O296" s="7"/>
    </row>
    <row r="297" spans="15:15" ht="15.75" customHeight="1">
      <c r="O297" s="7"/>
    </row>
    <row r="298" spans="15:15" ht="15.75" customHeight="1">
      <c r="O298" s="7"/>
    </row>
    <row r="299" spans="15:15" ht="15.75" customHeight="1">
      <c r="O299" s="7"/>
    </row>
    <row r="300" spans="15:15" ht="15.75" customHeight="1">
      <c r="O300" s="7"/>
    </row>
    <row r="301" spans="15:15" ht="15.75" customHeight="1">
      <c r="O301" s="7"/>
    </row>
    <row r="302" spans="15:15" ht="15.75" customHeight="1">
      <c r="O302" s="7"/>
    </row>
    <row r="303" spans="15:15" ht="15.75" customHeight="1">
      <c r="O303" s="7"/>
    </row>
    <row r="304" spans="15:15" ht="15.75" customHeight="1">
      <c r="O304" s="7"/>
    </row>
    <row r="305" spans="15:15" ht="15.75" customHeight="1">
      <c r="O305" s="7"/>
    </row>
    <row r="306" spans="15:15" ht="15.75" customHeight="1">
      <c r="O306" s="7"/>
    </row>
    <row r="307" spans="15:15" ht="15.75" customHeight="1">
      <c r="O307" s="7"/>
    </row>
    <row r="308" spans="15:15" ht="15.75" customHeight="1">
      <c r="O308" s="7"/>
    </row>
    <row r="309" spans="15:15" ht="15.75" customHeight="1">
      <c r="O309" s="7"/>
    </row>
    <row r="310" spans="15:15" ht="15.75" customHeight="1">
      <c r="O310" s="7"/>
    </row>
    <row r="311" spans="15:15" ht="15.75" customHeight="1">
      <c r="O311" s="7"/>
    </row>
    <row r="312" spans="15:15" ht="15.75" customHeight="1">
      <c r="O312" s="7"/>
    </row>
    <row r="313" spans="15:15" ht="15.75" customHeight="1">
      <c r="O313" s="7"/>
    </row>
    <row r="314" spans="15:15" ht="15.75" customHeight="1">
      <c r="O314" s="7"/>
    </row>
    <row r="315" spans="15:15" ht="15.75" customHeight="1">
      <c r="O315" s="7"/>
    </row>
    <row r="316" spans="15:15" ht="15.75" customHeight="1">
      <c r="O316" s="7"/>
    </row>
    <row r="317" spans="15:15" ht="15.75" customHeight="1">
      <c r="O317" s="7"/>
    </row>
    <row r="318" spans="15:15" ht="15.75" customHeight="1">
      <c r="O318" s="7"/>
    </row>
    <row r="319" spans="15:15" ht="15.75" customHeight="1">
      <c r="O319" s="7"/>
    </row>
    <row r="320" spans="15:15" ht="15.75" customHeight="1">
      <c r="O320" s="7"/>
    </row>
    <row r="321" spans="15:15" ht="15.75" customHeight="1">
      <c r="O321" s="7"/>
    </row>
    <row r="322" spans="15:15" ht="15.75" customHeight="1">
      <c r="O322" s="7"/>
    </row>
    <row r="323" spans="15:15" ht="15.75" customHeight="1">
      <c r="O323" s="7"/>
    </row>
    <row r="324" spans="15:15" ht="15.75" customHeight="1">
      <c r="O324" s="7"/>
    </row>
    <row r="325" spans="15:15" ht="15.75" customHeight="1">
      <c r="O325" s="7"/>
    </row>
    <row r="326" spans="15:15" ht="15.75" customHeight="1">
      <c r="O326" s="7"/>
    </row>
    <row r="327" spans="15:15" ht="15.75" customHeight="1">
      <c r="O327" s="7"/>
    </row>
    <row r="328" spans="15:15" ht="15.75" customHeight="1">
      <c r="O328" s="7"/>
    </row>
    <row r="329" spans="15:15" ht="15.75" customHeight="1">
      <c r="O329" s="7"/>
    </row>
    <row r="330" spans="15:15" ht="15.75" customHeight="1">
      <c r="O330" s="7"/>
    </row>
    <row r="331" spans="15:15" ht="15.75" customHeight="1">
      <c r="O331" s="7"/>
    </row>
    <row r="332" spans="15:15" ht="15.75" customHeight="1">
      <c r="O332" s="7"/>
    </row>
    <row r="333" spans="15:15" ht="15.75" customHeight="1">
      <c r="O333" s="7"/>
    </row>
    <row r="334" spans="15:15" ht="15.75" customHeight="1">
      <c r="O334" s="7"/>
    </row>
    <row r="335" spans="15:15" ht="15.75" customHeight="1">
      <c r="O335" s="7"/>
    </row>
    <row r="336" spans="15:15" ht="15.75" customHeight="1">
      <c r="O336" s="7"/>
    </row>
    <row r="337" spans="15:15" ht="15.75" customHeight="1">
      <c r="O337" s="7"/>
    </row>
    <row r="338" spans="15:15" ht="15.75" customHeight="1">
      <c r="O338" s="7"/>
    </row>
    <row r="339" spans="15:15" ht="15.75" customHeight="1">
      <c r="O339" s="7"/>
    </row>
    <row r="340" spans="15:15" ht="15.75" customHeight="1">
      <c r="O340" s="7"/>
    </row>
    <row r="341" spans="15:15" ht="15.75" customHeight="1">
      <c r="O341" s="7"/>
    </row>
    <row r="342" spans="15:15" ht="15.75" customHeight="1">
      <c r="O342" s="7"/>
    </row>
    <row r="343" spans="15:15" ht="15.75" customHeight="1">
      <c r="O343" s="7"/>
    </row>
    <row r="344" spans="15:15" ht="15.75" customHeight="1">
      <c r="O344" s="7"/>
    </row>
    <row r="345" spans="15:15" ht="15.75" customHeight="1">
      <c r="O345" s="7"/>
    </row>
    <row r="346" spans="15:15" ht="15.75" customHeight="1">
      <c r="O346" s="7"/>
    </row>
    <row r="347" spans="15:15" ht="15.75" customHeight="1">
      <c r="O347" s="7"/>
    </row>
    <row r="348" spans="15:15" ht="15.75" customHeight="1">
      <c r="O348" s="7"/>
    </row>
    <row r="349" spans="15:15" ht="15.75" customHeight="1">
      <c r="O349" s="7"/>
    </row>
    <row r="350" spans="15:15" ht="15.75" customHeight="1">
      <c r="O350" s="7"/>
    </row>
    <row r="351" spans="15:15" ht="15.75" customHeight="1">
      <c r="O351" s="7"/>
    </row>
    <row r="352" spans="15:15" ht="15.75" customHeight="1">
      <c r="O352" s="7"/>
    </row>
    <row r="353" spans="15:15" ht="15.75" customHeight="1">
      <c r="O353" s="7"/>
    </row>
    <row r="354" spans="15:15" ht="15.75" customHeight="1">
      <c r="O354" s="7"/>
    </row>
    <row r="355" spans="15:15" ht="15.75" customHeight="1">
      <c r="O355" s="7"/>
    </row>
    <row r="356" spans="15:15" ht="15.75" customHeight="1">
      <c r="O356" s="7"/>
    </row>
    <row r="357" spans="15:15" ht="15.75" customHeight="1">
      <c r="O357" s="7"/>
    </row>
    <row r="358" spans="15:15" ht="15.75" customHeight="1">
      <c r="O358" s="7"/>
    </row>
    <row r="359" spans="15:15" ht="15.75" customHeight="1">
      <c r="O359" s="7"/>
    </row>
    <row r="360" spans="15:15" ht="15.75" customHeight="1">
      <c r="O360" s="7"/>
    </row>
    <row r="361" spans="15:15" ht="15.75" customHeight="1">
      <c r="O361" s="7"/>
    </row>
    <row r="362" spans="15:15" ht="15.75" customHeight="1">
      <c r="O362" s="7"/>
    </row>
    <row r="363" spans="15:15" ht="15.75" customHeight="1">
      <c r="O363" s="7"/>
    </row>
    <row r="364" spans="15:15" ht="15.75" customHeight="1">
      <c r="O364" s="7"/>
    </row>
    <row r="365" spans="15:15" ht="15.75" customHeight="1">
      <c r="O365" s="7"/>
    </row>
    <row r="366" spans="15:15" ht="15.75" customHeight="1">
      <c r="O366" s="7"/>
    </row>
    <row r="367" spans="15:15" ht="15.75" customHeight="1">
      <c r="O367" s="7"/>
    </row>
    <row r="368" spans="15:15" ht="15.75" customHeight="1">
      <c r="O368" s="7"/>
    </row>
    <row r="369" spans="15:15" ht="15.75" customHeight="1">
      <c r="O369" s="7"/>
    </row>
    <row r="370" spans="15:15" ht="15.75" customHeight="1">
      <c r="O370" s="7"/>
    </row>
    <row r="371" spans="15:15" ht="15.75" customHeight="1">
      <c r="O371" s="7"/>
    </row>
    <row r="372" spans="15:15" ht="15.75" customHeight="1">
      <c r="O372" s="7"/>
    </row>
    <row r="373" spans="15:15" ht="15.75" customHeight="1">
      <c r="O373" s="7"/>
    </row>
    <row r="374" spans="15:15" ht="15.75" customHeight="1">
      <c r="O374" s="7"/>
    </row>
    <row r="375" spans="15:15" ht="15.75" customHeight="1">
      <c r="O375" s="7"/>
    </row>
    <row r="376" spans="15:15" ht="15.75" customHeight="1">
      <c r="O376" s="7"/>
    </row>
    <row r="377" spans="15:15" ht="15.75" customHeight="1">
      <c r="O377" s="7"/>
    </row>
    <row r="378" spans="15:15" ht="15.75" customHeight="1">
      <c r="O378" s="7"/>
    </row>
    <row r="379" spans="15:15" ht="15.75" customHeight="1">
      <c r="O379" s="7"/>
    </row>
    <row r="380" spans="15:15" ht="15.75" customHeight="1">
      <c r="O380" s="7"/>
    </row>
    <row r="381" spans="15:15" ht="15.75" customHeight="1">
      <c r="O381" s="7"/>
    </row>
    <row r="382" spans="15:15" ht="15.75" customHeight="1">
      <c r="O382" s="7"/>
    </row>
    <row r="383" spans="15:15" ht="15.75" customHeight="1">
      <c r="O383" s="7"/>
    </row>
    <row r="384" spans="15:15" ht="15.75" customHeight="1">
      <c r="O384" s="7"/>
    </row>
    <row r="385" spans="15:15" ht="15.75" customHeight="1">
      <c r="O385" s="7"/>
    </row>
    <row r="386" spans="15:15" ht="15.75" customHeight="1">
      <c r="O386" s="7"/>
    </row>
    <row r="387" spans="15:15" ht="15.75" customHeight="1">
      <c r="O387" s="7"/>
    </row>
    <row r="388" spans="15:15" ht="15.75" customHeight="1">
      <c r="O388" s="7"/>
    </row>
    <row r="389" spans="15:15" ht="15.75" customHeight="1">
      <c r="O389" s="7"/>
    </row>
    <row r="390" spans="15:15" ht="15.75" customHeight="1">
      <c r="O390" s="7"/>
    </row>
    <row r="391" spans="15:15" ht="15.75" customHeight="1">
      <c r="O391" s="7"/>
    </row>
    <row r="392" spans="15:15" ht="15.75" customHeight="1">
      <c r="O392" s="7"/>
    </row>
    <row r="393" spans="15:15" ht="15.75" customHeight="1">
      <c r="O393" s="7"/>
    </row>
    <row r="394" spans="15:15" ht="15.75" customHeight="1">
      <c r="O394" s="7"/>
    </row>
    <row r="395" spans="15:15" ht="15.75" customHeight="1">
      <c r="O395" s="7"/>
    </row>
    <row r="396" spans="15:15" ht="15.75" customHeight="1">
      <c r="O396" s="7"/>
    </row>
    <row r="397" spans="15:15" ht="15.75" customHeight="1">
      <c r="O397" s="7"/>
    </row>
    <row r="398" spans="15:15" ht="15.75" customHeight="1">
      <c r="O398" s="7"/>
    </row>
    <row r="399" spans="15:15" ht="15.75" customHeight="1">
      <c r="O399" s="7"/>
    </row>
    <row r="400" spans="15:15" ht="15.75" customHeight="1">
      <c r="O400" s="7"/>
    </row>
    <row r="401" spans="15:15" ht="15.75" customHeight="1">
      <c r="O401" s="7"/>
    </row>
    <row r="402" spans="15:15" ht="15.75" customHeight="1">
      <c r="O402" s="7"/>
    </row>
    <row r="403" spans="15:15" ht="15.75" customHeight="1">
      <c r="O403" s="7"/>
    </row>
    <row r="404" spans="15:15" ht="15.75" customHeight="1">
      <c r="O404" s="7"/>
    </row>
    <row r="405" spans="15:15" ht="15.75" customHeight="1">
      <c r="O405" s="7"/>
    </row>
    <row r="406" spans="15:15" ht="15.75" customHeight="1">
      <c r="O406" s="7"/>
    </row>
    <row r="407" spans="15:15" ht="15.75" customHeight="1">
      <c r="O407" s="7"/>
    </row>
    <row r="408" spans="15:15" ht="15.75" customHeight="1">
      <c r="O408" s="7"/>
    </row>
    <row r="409" spans="15:15" ht="15.75" customHeight="1">
      <c r="O409" s="7"/>
    </row>
    <row r="410" spans="15:15" ht="15.75" customHeight="1">
      <c r="O410" s="7"/>
    </row>
    <row r="411" spans="15:15" ht="15.75" customHeight="1">
      <c r="O411" s="7"/>
    </row>
    <row r="412" spans="15:15" ht="15.75" customHeight="1">
      <c r="O412" s="7"/>
    </row>
    <row r="413" spans="15:15" ht="15.75" customHeight="1">
      <c r="O413" s="7"/>
    </row>
    <row r="414" spans="15:15" ht="15.75" customHeight="1">
      <c r="O414" s="7"/>
    </row>
    <row r="415" spans="15:15" ht="15.75" customHeight="1">
      <c r="O415" s="7"/>
    </row>
    <row r="416" spans="15:15" ht="15.75" customHeight="1">
      <c r="O416" s="7"/>
    </row>
    <row r="417" spans="15:15" ht="15.75" customHeight="1">
      <c r="O417" s="7"/>
    </row>
    <row r="418" spans="15:15" ht="15.75" customHeight="1">
      <c r="O418" s="7"/>
    </row>
    <row r="419" spans="15:15" ht="15.75" customHeight="1">
      <c r="O419" s="7"/>
    </row>
    <row r="420" spans="15:15" ht="15.75" customHeight="1">
      <c r="O420" s="7"/>
    </row>
    <row r="421" spans="15:15" ht="15.75" customHeight="1">
      <c r="O421" s="7"/>
    </row>
    <row r="422" spans="15:15" ht="15.75" customHeight="1">
      <c r="O422" s="7"/>
    </row>
    <row r="423" spans="15:15" ht="15.75" customHeight="1">
      <c r="O423" s="7"/>
    </row>
    <row r="424" spans="15:15" ht="15.75" customHeight="1">
      <c r="O424" s="7"/>
    </row>
    <row r="425" spans="15:15" ht="15.75" customHeight="1">
      <c r="O425" s="7"/>
    </row>
    <row r="426" spans="15:15" ht="15.75" customHeight="1">
      <c r="O426" s="7"/>
    </row>
    <row r="427" spans="15:15" ht="15.75" customHeight="1">
      <c r="O427" s="7"/>
    </row>
    <row r="428" spans="15:15" ht="15.75" customHeight="1">
      <c r="O428" s="7"/>
    </row>
    <row r="429" spans="15:15" ht="15.75" customHeight="1">
      <c r="O429" s="7"/>
    </row>
    <row r="430" spans="15:15" ht="15.75" customHeight="1">
      <c r="O430" s="7"/>
    </row>
    <row r="431" spans="15:15" ht="15.75" customHeight="1">
      <c r="O431" s="7"/>
    </row>
    <row r="432" spans="15:15" ht="15.75" customHeight="1">
      <c r="O432" s="7"/>
    </row>
    <row r="433" spans="15:15" ht="15.75" customHeight="1">
      <c r="O433" s="7"/>
    </row>
    <row r="434" spans="15:15" ht="15.75" customHeight="1">
      <c r="O434" s="7"/>
    </row>
    <row r="435" spans="15:15" ht="15.75" customHeight="1">
      <c r="O435" s="7"/>
    </row>
    <row r="436" spans="15:15" ht="15.75" customHeight="1">
      <c r="O436" s="7"/>
    </row>
    <row r="437" spans="15:15" ht="15.75" customHeight="1">
      <c r="O437" s="7"/>
    </row>
    <row r="438" spans="15:15" ht="15.75" customHeight="1">
      <c r="O438" s="7"/>
    </row>
    <row r="439" spans="15:15" ht="15.75" customHeight="1">
      <c r="O439" s="7"/>
    </row>
    <row r="440" spans="15:15" ht="15.75" customHeight="1">
      <c r="O440" s="7"/>
    </row>
    <row r="441" spans="15:15" ht="15.75" customHeight="1">
      <c r="O441" s="7"/>
    </row>
    <row r="442" spans="15:15" ht="15.75" customHeight="1">
      <c r="O442" s="7"/>
    </row>
    <row r="443" spans="15:15" ht="15.75" customHeight="1">
      <c r="O443" s="7"/>
    </row>
    <row r="444" spans="15:15" ht="15.75" customHeight="1">
      <c r="O444" s="7"/>
    </row>
    <row r="445" spans="15:15" ht="15.75" customHeight="1">
      <c r="O445" s="7"/>
    </row>
    <row r="446" spans="15:15" ht="15.75" customHeight="1">
      <c r="O446" s="7"/>
    </row>
    <row r="447" spans="15:15" ht="15.75" customHeight="1">
      <c r="O447" s="7"/>
    </row>
    <row r="448" spans="15:15" ht="15.75" customHeight="1">
      <c r="O448" s="7"/>
    </row>
    <row r="449" spans="15:15" ht="15.75" customHeight="1">
      <c r="O449" s="7"/>
    </row>
    <row r="450" spans="15:15" ht="15.75" customHeight="1">
      <c r="O450" s="7"/>
    </row>
    <row r="451" spans="15:15" ht="15.75" customHeight="1">
      <c r="O451" s="7"/>
    </row>
    <row r="452" spans="15:15" ht="15.75" customHeight="1">
      <c r="O452" s="7"/>
    </row>
    <row r="453" spans="15:15" ht="15.75" customHeight="1">
      <c r="O453" s="7"/>
    </row>
    <row r="454" spans="15:15" ht="15.75" customHeight="1">
      <c r="O454" s="7"/>
    </row>
    <row r="455" spans="15:15" ht="15.75" customHeight="1">
      <c r="O455" s="7"/>
    </row>
    <row r="456" spans="15:15" ht="15.75" customHeight="1">
      <c r="O456" s="7"/>
    </row>
    <row r="457" spans="15:15" ht="15.75" customHeight="1">
      <c r="O457" s="7"/>
    </row>
    <row r="458" spans="15:15" ht="15.75" customHeight="1">
      <c r="O458" s="7"/>
    </row>
    <row r="459" spans="15:15" ht="15.75" customHeight="1">
      <c r="O459" s="7"/>
    </row>
    <row r="460" spans="15:15" ht="15.75" customHeight="1">
      <c r="O460" s="7"/>
    </row>
    <row r="461" spans="15:15" ht="15.75" customHeight="1">
      <c r="O461" s="7"/>
    </row>
    <row r="462" spans="15:15" ht="15.75" customHeight="1">
      <c r="O462" s="7"/>
    </row>
    <row r="463" spans="15:15" ht="15.75" customHeight="1">
      <c r="O463" s="7"/>
    </row>
    <row r="464" spans="15:15" ht="15.75" customHeight="1">
      <c r="O464" s="7"/>
    </row>
    <row r="465" spans="15:15" ht="15.75" customHeight="1">
      <c r="O465" s="7"/>
    </row>
    <row r="466" spans="15:15" ht="15.75" customHeight="1">
      <c r="O466" s="7"/>
    </row>
    <row r="467" spans="15:15" ht="15.75" customHeight="1">
      <c r="O467" s="7"/>
    </row>
    <row r="468" spans="15:15" ht="15.75" customHeight="1">
      <c r="O468" s="7"/>
    </row>
    <row r="469" spans="15:15" ht="15.75" customHeight="1">
      <c r="O469" s="7"/>
    </row>
    <row r="470" spans="15:15" ht="15.75" customHeight="1">
      <c r="O470" s="7"/>
    </row>
    <row r="471" spans="15:15" ht="15.75" customHeight="1">
      <c r="O471" s="7"/>
    </row>
    <row r="472" spans="15:15" ht="15.75" customHeight="1">
      <c r="O472" s="7"/>
    </row>
    <row r="473" spans="15:15" ht="15.75" customHeight="1">
      <c r="O473" s="7"/>
    </row>
    <row r="474" spans="15:15" ht="15.75" customHeight="1">
      <c r="O474" s="7"/>
    </row>
    <row r="475" spans="15:15" ht="15.75" customHeight="1">
      <c r="O475" s="7"/>
    </row>
    <row r="476" spans="15:15" ht="15.75" customHeight="1">
      <c r="O476" s="7"/>
    </row>
    <row r="477" spans="15:15" ht="15.75" customHeight="1">
      <c r="O477" s="7"/>
    </row>
    <row r="478" spans="15:15" ht="15.75" customHeight="1">
      <c r="O478" s="7"/>
    </row>
    <row r="479" spans="15:15" ht="15.75" customHeight="1">
      <c r="O479" s="7"/>
    </row>
    <row r="480" spans="15:15" ht="15.75" customHeight="1">
      <c r="O480" s="7"/>
    </row>
    <row r="481" spans="15:15" ht="15.75" customHeight="1">
      <c r="O481" s="7"/>
    </row>
    <row r="482" spans="15:15" ht="15.75" customHeight="1">
      <c r="O482" s="7"/>
    </row>
    <row r="483" spans="15:15" ht="15.75" customHeight="1">
      <c r="O483" s="7"/>
    </row>
    <row r="484" spans="15:15" ht="15.75" customHeight="1">
      <c r="O484" s="7"/>
    </row>
    <row r="485" spans="15:15" ht="15.75" customHeight="1">
      <c r="O485" s="7"/>
    </row>
    <row r="486" spans="15:15" ht="15.75" customHeight="1">
      <c r="O486" s="7"/>
    </row>
    <row r="487" spans="15:15" ht="15.75" customHeight="1">
      <c r="O487" s="7"/>
    </row>
    <row r="488" spans="15:15" ht="15.75" customHeight="1">
      <c r="O488" s="7"/>
    </row>
    <row r="489" spans="15:15" ht="15.75" customHeight="1">
      <c r="O489" s="7"/>
    </row>
    <row r="490" spans="15:15" ht="15.75" customHeight="1">
      <c r="O490" s="7"/>
    </row>
    <row r="491" spans="15:15" ht="15.75" customHeight="1">
      <c r="O491" s="7"/>
    </row>
    <row r="492" spans="15:15" ht="15.75" customHeight="1">
      <c r="O492" s="7"/>
    </row>
    <row r="493" spans="15:15" ht="15.75" customHeight="1">
      <c r="O493" s="7"/>
    </row>
    <row r="494" spans="15:15" ht="15.75" customHeight="1">
      <c r="O494" s="7"/>
    </row>
    <row r="495" spans="15:15" ht="15.75" customHeight="1">
      <c r="O495" s="7"/>
    </row>
    <row r="496" spans="15:15" ht="15.75" customHeight="1">
      <c r="O496" s="7"/>
    </row>
    <row r="497" spans="15:15" ht="15.75" customHeight="1">
      <c r="O497" s="7"/>
    </row>
    <row r="498" spans="15:15" ht="15.75" customHeight="1">
      <c r="O498" s="7"/>
    </row>
    <row r="499" spans="15:15" ht="15.75" customHeight="1">
      <c r="O499" s="7"/>
    </row>
    <row r="500" spans="15:15" ht="15.75" customHeight="1">
      <c r="O500" s="7"/>
    </row>
    <row r="501" spans="15:15" ht="15.75" customHeight="1">
      <c r="O501" s="7"/>
    </row>
    <row r="502" spans="15:15" ht="15.75" customHeight="1">
      <c r="O502" s="7"/>
    </row>
    <row r="503" spans="15:15" ht="15.75" customHeight="1">
      <c r="O503" s="7"/>
    </row>
    <row r="504" spans="15:15" ht="15.75" customHeight="1">
      <c r="O504" s="7"/>
    </row>
    <row r="505" spans="15:15" ht="15.75" customHeight="1">
      <c r="O505" s="7"/>
    </row>
    <row r="506" spans="15:15" ht="15.75" customHeight="1">
      <c r="O506" s="7"/>
    </row>
    <row r="507" spans="15:15" ht="15.75" customHeight="1">
      <c r="O507" s="7"/>
    </row>
    <row r="508" spans="15:15" ht="15.75" customHeight="1">
      <c r="O508" s="7"/>
    </row>
    <row r="509" spans="15:15" ht="15.75" customHeight="1">
      <c r="O509" s="7"/>
    </row>
    <row r="510" spans="15:15" ht="15.75" customHeight="1">
      <c r="O510" s="7"/>
    </row>
    <row r="511" spans="15:15" ht="15.75" customHeight="1">
      <c r="O511" s="7"/>
    </row>
    <row r="512" spans="15:15" ht="15.75" customHeight="1">
      <c r="O512" s="7"/>
    </row>
    <row r="513" spans="15:15" ht="15.75" customHeight="1">
      <c r="O513" s="7"/>
    </row>
    <row r="514" spans="15:15" ht="15.75" customHeight="1">
      <c r="O514" s="7"/>
    </row>
    <row r="515" spans="15:15" ht="15.75" customHeight="1">
      <c r="O515" s="7"/>
    </row>
    <row r="516" spans="15:15" ht="15.75" customHeight="1">
      <c r="O516" s="7"/>
    </row>
    <row r="517" spans="15:15" ht="15.75" customHeight="1">
      <c r="O517" s="7"/>
    </row>
    <row r="518" spans="15:15" ht="15.75" customHeight="1">
      <c r="O518" s="7"/>
    </row>
    <row r="519" spans="15:15" ht="15.75" customHeight="1">
      <c r="O519" s="7"/>
    </row>
    <row r="520" spans="15:15" ht="15.75" customHeight="1">
      <c r="O520" s="7"/>
    </row>
    <row r="521" spans="15:15" ht="15.75" customHeight="1">
      <c r="O521" s="7"/>
    </row>
    <row r="522" spans="15:15" ht="15.75" customHeight="1">
      <c r="O522" s="7"/>
    </row>
    <row r="523" spans="15:15" ht="15.75" customHeight="1">
      <c r="O523" s="7"/>
    </row>
    <row r="524" spans="15:15" ht="15.75" customHeight="1">
      <c r="O524" s="7"/>
    </row>
    <row r="525" spans="15:15" ht="15.75" customHeight="1">
      <c r="O525" s="7"/>
    </row>
    <row r="526" spans="15:15" ht="15.75" customHeight="1">
      <c r="O526" s="7"/>
    </row>
    <row r="527" spans="15:15" ht="15.75" customHeight="1">
      <c r="O527" s="7"/>
    </row>
    <row r="528" spans="15:15" ht="15.75" customHeight="1">
      <c r="O528" s="7"/>
    </row>
    <row r="529" spans="15:15" ht="15.75" customHeight="1">
      <c r="O529" s="7"/>
    </row>
    <row r="530" spans="15:15" ht="15.75" customHeight="1">
      <c r="O530" s="7"/>
    </row>
    <row r="531" spans="15:15" ht="15.75" customHeight="1">
      <c r="O531" s="7"/>
    </row>
    <row r="532" spans="15:15" ht="15.75" customHeight="1">
      <c r="O532" s="7"/>
    </row>
    <row r="533" spans="15:15" ht="15.75" customHeight="1">
      <c r="O533" s="7"/>
    </row>
    <row r="534" spans="15:15" ht="15.75" customHeight="1">
      <c r="O534" s="7"/>
    </row>
    <row r="535" spans="15:15" ht="15.75" customHeight="1">
      <c r="O535" s="7"/>
    </row>
    <row r="536" spans="15:15" ht="15.75" customHeight="1">
      <c r="O536" s="7"/>
    </row>
    <row r="537" spans="15:15" ht="15.75" customHeight="1">
      <c r="O537" s="7"/>
    </row>
    <row r="538" spans="15:15" ht="15.75" customHeight="1">
      <c r="O538" s="7"/>
    </row>
    <row r="539" spans="15:15" ht="15.75" customHeight="1">
      <c r="O539" s="7"/>
    </row>
    <row r="540" spans="15:15" ht="15.75" customHeight="1">
      <c r="O540" s="7"/>
    </row>
    <row r="541" spans="15:15" ht="15.75" customHeight="1">
      <c r="O541" s="7"/>
    </row>
    <row r="542" spans="15:15" ht="15.75" customHeight="1">
      <c r="O542" s="7"/>
    </row>
    <row r="543" spans="15:15" ht="15.75" customHeight="1">
      <c r="O543" s="7"/>
    </row>
    <row r="544" spans="15:15" ht="15.75" customHeight="1">
      <c r="O544" s="7"/>
    </row>
    <row r="545" spans="15:15" ht="15.75" customHeight="1">
      <c r="O545" s="7"/>
    </row>
    <row r="546" spans="15:15" ht="15.75" customHeight="1">
      <c r="O546" s="7"/>
    </row>
    <row r="547" spans="15:15" ht="15.75" customHeight="1">
      <c r="O547" s="7"/>
    </row>
    <row r="548" spans="15:15" ht="15.75" customHeight="1">
      <c r="O548" s="7"/>
    </row>
    <row r="549" spans="15:15" ht="15.75" customHeight="1">
      <c r="O549" s="7"/>
    </row>
    <row r="550" spans="15:15" ht="15.75" customHeight="1">
      <c r="O550" s="7"/>
    </row>
    <row r="551" spans="15:15" ht="15.75" customHeight="1">
      <c r="O551" s="7"/>
    </row>
    <row r="552" spans="15:15" ht="15.75" customHeight="1">
      <c r="O552" s="7"/>
    </row>
    <row r="553" spans="15:15" ht="15.75" customHeight="1">
      <c r="O553" s="7"/>
    </row>
    <row r="554" spans="15:15" ht="15.75" customHeight="1">
      <c r="O554" s="7"/>
    </row>
    <row r="555" spans="15:15" ht="15.75" customHeight="1">
      <c r="O555" s="7"/>
    </row>
    <row r="556" spans="15:15" ht="15.75" customHeight="1">
      <c r="O556" s="7"/>
    </row>
    <row r="557" spans="15:15" ht="15.75" customHeight="1">
      <c r="O557" s="7"/>
    </row>
    <row r="558" spans="15:15" ht="15.75" customHeight="1">
      <c r="O558" s="7"/>
    </row>
    <row r="559" spans="15:15" ht="15.75" customHeight="1">
      <c r="O559" s="7"/>
    </row>
    <row r="560" spans="15:15" ht="15.75" customHeight="1">
      <c r="O560" s="7"/>
    </row>
    <row r="561" spans="15:15" ht="15.75" customHeight="1">
      <c r="O561" s="7"/>
    </row>
    <row r="562" spans="15:15" ht="15.75" customHeight="1">
      <c r="O562" s="7"/>
    </row>
    <row r="563" spans="15:15" ht="15.75" customHeight="1">
      <c r="O563" s="7"/>
    </row>
    <row r="564" spans="15:15" ht="15.75" customHeight="1">
      <c r="O564" s="7"/>
    </row>
    <row r="565" spans="15:15" ht="15.75" customHeight="1">
      <c r="O565" s="7"/>
    </row>
    <row r="566" spans="15:15" ht="15.75" customHeight="1">
      <c r="O566" s="7"/>
    </row>
    <row r="567" spans="15:15" ht="15.75" customHeight="1">
      <c r="O567" s="7"/>
    </row>
    <row r="568" spans="15:15" ht="15.75" customHeight="1">
      <c r="O568" s="7"/>
    </row>
    <row r="569" spans="15:15" ht="15.75" customHeight="1">
      <c r="O569" s="7"/>
    </row>
    <row r="570" spans="15:15" ht="15.75" customHeight="1">
      <c r="O570" s="7"/>
    </row>
    <row r="571" spans="15:15" ht="15.75" customHeight="1">
      <c r="O571" s="7"/>
    </row>
    <row r="572" spans="15:15" ht="15.75" customHeight="1">
      <c r="O572" s="7"/>
    </row>
    <row r="573" spans="15:15" ht="15.75" customHeight="1">
      <c r="O573" s="7"/>
    </row>
    <row r="574" spans="15:15" ht="15.75" customHeight="1">
      <c r="O574" s="7"/>
    </row>
    <row r="575" spans="15:15" ht="15.75" customHeight="1">
      <c r="O575" s="7"/>
    </row>
    <row r="576" spans="15:15" ht="15.75" customHeight="1">
      <c r="O576" s="7"/>
    </row>
    <row r="577" spans="15:15" ht="15.75" customHeight="1">
      <c r="O577" s="7"/>
    </row>
    <row r="578" spans="15:15" ht="15.75" customHeight="1">
      <c r="O578" s="7"/>
    </row>
    <row r="579" spans="15:15" ht="15.75" customHeight="1">
      <c r="O579" s="7"/>
    </row>
    <row r="580" spans="15:15" ht="15.75" customHeight="1">
      <c r="O580" s="7"/>
    </row>
    <row r="581" spans="15:15" ht="15.75" customHeight="1">
      <c r="O581" s="7"/>
    </row>
    <row r="582" spans="15:15" ht="15.75" customHeight="1">
      <c r="O582" s="7"/>
    </row>
    <row r="583" spans="15:15" ht="15.75" customHeight="1">
      <c r="O583" s="7"/>
    </row>
    <row r="584" spans="15:15" ht="15.75" customHeight="1">
      <c r="O584" s="7"/>
    </row>
    <row r="585" spans="15:15" ht="15.75" customHeight="1">
      <c r="O585" s="7"/>
    </row>
    <row r="586" spans="15:15" ht="15.75" customHeight="1">
      <c r="O586" s="7"/>
    </row>
    <row r="587" spans="15:15" ht="15.75" customHeight="1">
      <c r="O587" s="7"/>
    </row>
    <row r="588" spans="15:15" ht="15.75" customHeight="1">
      <c r="O588" s="7"/>
    </row>
    <row r="589" spans="15:15" ht="15.75" customHeight="1">
      <c r="O589" s="7"/>
    </row>
    <row r="590" spans="15:15" ht="15.75" customHeight="1">
      <c r="O590" s="7"/>
    </row>
    <row r="591" spans="15:15" ht="15.75" customHeight="1">
      <c r="O591" s="7"/>
    </row>
    <row r="592" spans="15:15" ht="15.75" customHeight="1">
      <c r="O592" s="7"/>
    </row>
    <row r="593" spans="15:15" ht="15.75" customHeight="1">
      <c r="O593" s="7"/>
    </row>
    <row r="594" spans="15:15" ht="15.75" customHeight="1">
      <c r="O594" s="7"/>
    </row>
    <row r="595" spans="15:15" ht="15.75" customHeight="1">
      <c r="O595" s="7"/>
    </row>
    <row r="596" spans="15:15" ht="15.75" customHeight="1">
      <c r="O596" s="7"/>
    </row>
    <row r="597" spans="15:15" ht="15.75" customHeight="1">
      <c r="O597" s="7"/>
    </row>
    <row r="598" spans="15:15" ht="15.75" customHeight="1">
      <c r="O598" s="7"/>
    </row>
    <row r="599" spans="15:15" ht="15.75" customHeight="1">
      <c r="O599" s="7"/>
    </row>
    <row r="600" spans="15:15" ht="15.75" customHeight="1">
      <c r="O600" s="7"/>
    </row>
    <row r="601" spans="15:15" ht="15.75" customHeight="1">
      <c r="O601" s="7"/>
    </row>
    <row r="602" spans="15:15" ht="15.75" customHeight="1">
      <c r="O602" s="7"/>
    </row>
    <row r="603" spans="15:15" ht="15.75" customHeight="1">
      <c r="O603" s="7"/>
    </row>
    <row r="604" spans="15:15" ht="15.75" customHeight="1">
      <c r="O604" s="7"/>
    </row>
    <row r="605" spans="15:15" ht="15.75" customHeight="1">
      <c r="O605" s="7"/>
    </row>
    <row r="606" spans="15:15" ht="15.75" customHeight="1">
      <c r="O606" s="7"/>
    </row>
    <row r="607" spans="15:15" ht="15.75" customHeight="1">
      <c r="O607" s="7"/>
    </row>
    <row r="608" spans="15:15" ht="15.75" customHeight="1">
      <c r="O608" s="7"/>
    </row>
    <row r="609" spans="15:15" ht="15.75" customHeight="1">
      <c r="O609" s="7"/>
    </row>
    <row r="610" spans="15:15" ht="15.75" customHeight="1">
      <c r="O610" s="7"/>
    </row>
    <row r="611" spans="15:15" ht="15.75" customHeight="1">
      <c r="O611" s="7"/>
    </row>
    <row r="612" spans="15:15" ht="15.75" customHeight="1">
      <c r="O612" s="7"/>
    </row>
    <row r="613" spans="15:15" ht="15.75" customHeight="1">
      <c r="O613" s="7"/>
    </row>
    <row r="614" spans="15:15" ht="15.75" customHeight="1">
      <c r="O614" s="7"/>
    </row>
    <row r="615" spans="15:15" ht="15.75" customHeight="1">
      <c r="O615" s="7"/>
    </row>
    <row r="616" spans="15:15" ht="15.75" customHeight="1">
      <c r="O616" s="7"/>
    </row>
    <row r="617" spans="15:15" ht="15.75" customHeight="1">
      <c r="O617" s="7"/>
    </row>
    <row r="618" spans="15:15" ht="15.75" customHeight="1">
      <c r="O618" s="7"/>
    </row>
    <row r="619" spans="15:15" ht="15.75" customHeight="1">
      <c r="O619" s="7"/>
    </row>
    <row r="620" spans="15:15" ht="15.75" customHeight="1">
      <c r="O620" s="7"/>
    </row>
    <row r="621" spans="15:15" ht="15.75" customHeight="1">
      <c r="O621" s="7"/>
    </row>
    <row r="622" spans="15:15" ht="15.75" customHeight="1">
      <c r="O622" s="7"/>
    </row>
    <row r="623" spans="15:15" ht="15.75" customHeight="1">
      <c r="O623" s="7"/>
    </row>
    <row r="624" spans="15:15" ht="15.75" customHeight="1">
      <c r="O624" s="7"/>
    </row>
    <row r="625" spans="15:15" ht="15.75" customHeight="1">
      <c r="O625" s="7"/>
    </row>
    <row r="626" spans="15:15" ht="15.75" customHeight="1">
      <c r="O626" s="7"/>
    </row>
    <row r="627" spans="15:15" ht="15.75" customHeight="1">
      <c r="O627" s="7"/>
    </row>
    <row r="628" spans="15:15" ht="15.75" customHeight="1">
      <c r="O628" s="7"/>
    </row>
    <row r="629" spans="15:15" ht="15.75" customHeight="1">
      <c r="O629" s="7"/>
    </row>
    <row r="630" spans="15:15" ht="15.75" customHeight="1">
      <c r="O630" s="7"/>
    </row>
    <row r="631" spans="15:15" ht="15.75" customHeight="1">
      <c r="O631" s="7"/>
    </row>
    <row r="632" spans="15:15" ht="15.75" customHeight="1">
      <c r="O632" s="7"/>
    </row>
    <row r="633" spans="15:15" ht="15.75" customHeight="1">
      <c r="O633" s="7"/>
    </row>
    <row r="634" spans="15:15" ht="15.75" customHeight="1">
      <c r="O634" s="7"/>
    </row>
    <row r="635" spans="15:15" ht="15.75" customHeight="1">
      <c r="O635" s="7"/>
    </row>
    <row r="636" spans="15:15" ht="15.75" customHeight="1">
      <c r="O636" s="7"/>
    </row>
    <row r="637" spans="15:15" ht="15.75" customHeight="1">
      <c r="O637" s="7"/>
    </row>
    <row r="638" spans="15:15" ht="15.75" customHeight="1">
      <c r="O638" s="7"/>
    </row>
    <row r="639" spans="15:15" ht="15.75" customHeight="1">
      <c r="O639" s="7"/>
    </row>
    <row r="640" spans="15:15" ht="15.75" customHeight="1">
      <c r="O640" s="7"/>
    </row>
    <row r="641" spans="15:15" ht="15.75" customHeight="1">
      <c r="O641" s="7"/>
    </row>
    <row r="642" spans="15:15" ht="15.75" customHeight="1">
      <c r="O642" s="7"/>
    </row>
    <row r="643" spans="15:15" ht="15.75" customHeight="1">
      <c r="O643" s="7"/>
    </row>
    <row r="644" spans="15:15" ht="15.75" customHeight="1">
      <c r="O644" s="7"/>
    </row>
    <row r="645" spans="15:15" ht="15.75" customHeight="1">
      <c r="O645" s="7"/>
    </row>
    <row r="646" spans="15:15" ht="15.75" customHeight="1">
      <c r="O646" s="7"/>
    </row>
    <row r="647" spans="15:15" ht="15.75" customHeight="1">
      <c r="O647" s="7"/>
    </row>
    <row r="648" spans="15:15" ht="15.75" customHeight="1">
      <c r="O648" s="7"/>
    </row>
    <row r="649" spans="15:15" ht="15.75" customHeight="1">
      <c r="O649" s="7"/>
    </row>
    <row r="650" spans="15:15" ht="15.75" customHeight="1">
      <c r="O650" s="7"/>
    </row>
    <row r="651" spans="15:15" ht="15.75" customHeight="1">
      <c r="O651" s="7"/>
    </row>
    <row r="652" spans="15:15" ht="15.75" customHeight="1">
      <c r="O652" s="7"/>
    </row>
    <row r="653" spans="15:15" ht="15.75" customHeight="1">
      <c r="O653" s="7"/>
    </row>
    <row r="654" spans="15:15" ht="15.75" customHeight="1">
      <c r="O654" s="7"/>
    </row>
    <row r="655" spans="15:15" ht="15.75" customHeight="1">
      <c r="O655" s="7"/>
    </row>
    <row r="656" spans="15:15" ht="15.75" customHeight="1">
      <c r="O656" s="7"/>
    </row>
    <row r="657" spans="15:15" ht="15.75" customHeight="1">
      <c r="O657" s="7"/>
    </row>
    <row r="658" spans="15:15" ht="15.75" customHeight="1">
      <c r="O658" s="7"/>
    </row>
    <row r="659" spans="15:15" ht="15.75" customHeight="1">
      <c r="O659" s="7"/>
    </row>
    <row r="660" spans="15:15" ht="15.75" customHeight="1">
      <c r="O660" s="7"/>
    </row>
    <row r="661" spans="15:15" ht="15.75" customHeight="1">
      <c r="O661" s="7"/>
    </row>
    <row r="662" spans="15:15" ht="15.75" customHeight="1">
      <c r="O662" s="7"/>
    </row>
    <row r="663" spans="15:15" ht="15.75" customHeight="1">
      <c r="O663" s="7"/>
    </row>
    <row r="664" spans="15:15" ht="15.75" customHeight="1">
      <c r="O664" s="7"/>
    </row>
    <row r="665" spans="15:15" ht="15.75" customHeight="1">
      <c r="O665" s="7"/>
    </row>
    <row r="666" spans="15:15" ht="15.75" customHeight="1">
      <c r="O666" s="7"/>
    </row>
    <row r="667" spans="15:15" ht="15.75" customHeight="1">
      <c r="O667" s="7"/>
    </row>
    <row r="668" spans="15:15" ht="15.75" customHeight="1">
      <c r="O668" s="7"/>
    </row>
    <row r="669" spans="15:15" ht="15.75" customHeight="1">
      <c r="O669" s="7"/>
    </row>
    <row r="670" spans="15:15" ht="15.75" customHeight="1">
      <c r="O670" s="7"/>
    </row>
    <row r="671" spans="15:15" ht="15.75" customHeight="1">
      <c r="O671" s="7"/>
    </row>
    <row r="672" spans="15:15" ht="15.75" customHeight="1">
      <c r="O672" s="7"/>
    </row>
    <row r="673" spans="15:15" ht="15.75" customHeight="1">
      <c r="O673" s="7"/>
    </row>
    <row r="674" spans="15:15" ht="15.75" customHeight="1">
      <c r="O674" s="7"/>
    </row>
    <row r="675" spans="15:15" ht="15.75" customHeight="1">
      <c r="O675" s="7"/>
    </row>
    <row r="676" spans="15:15" ht="15.75" customHeight="1">
      <c r="O676" s="7"/>
    </row>
    <row r="677" spans="15:15" ht="15.75" customHeight="1">
      <c r="O677" s="7"/>
    </row>
    <row r="678" spans="15:15" ht="15.75" customHeight="1">
      <c r="O678" s="7"/>
    </row>
    <row r="679" spans="15:15" ht="15.75" customHeight="1">
      <c r="O679" s="7"/>
    </row>
    <row r="680" spans="15:15" ht="15.75" customHeight="1">
      <c r="O680" s="7"/>
    </row>
    <row r="681" spans="15:15" ht="15.75" customHeight="1">
      <c r="O681" s="7"/>
    </row>
    <row r="682" spans="15:15" ht="15.75" customHeight="1">
      <c r="O682" s="7"/>
    </row>
    <row r="683" spans="15:15" ht="15.75" customHeight="1">
      <c r="O683" s="7"/>
    </row>
    <row r="684" spans="15:15" ht="15.75" customHeight="1">
      <c r="O684" s="7"/>
    </row>
    <row r="685" spans="15:15" ht="15.75" customHeight="1">
      <c r="O685" s="7"/>
    </row>
    <row r="686" spans="15:15" ht="15.75" customHeight="1">
      <c r="O686" s="7"/>
    </row>
    <row r="687" spans="15:15" ht="15.75" customHeight="1">
      <c r="O687" s="7"/>
    </row>
    <row r="688" spans="15:15" ht="15.75" customHeight="1">
      <c r="O688" s="7"/>
    </row>
    <row r="689" spans="15:15" ht="15.75" customHeight="1">
      <c r="O689" s="7"/>
    </row>
    <row r="690" spans="15:15" ht="15.75" customHeight="1">
      <c r="O690" s="7"/>
    </row>
    <row r="691" spans="15:15" ht="15.75" customHeight="1">
      <c r="O691" s="7"/>
    </row>
    <row r="692" spans="15:15" ht="15.75" customHeight="1">
      <c r="O692" s="7"/>
    </row>
    <row r="693" spans="15:15" ht="15.75" customHeight="1">
      <c r="O693" s="7"/>
    </row>
    <row r="694" spans="15:15" ht="15.75" customHeight="1">
      <c r="O694" s="7"/>
    </row>
    <row r="695" spans="15:15" ht="15.75" customHeight="1">
      <c r="O695" s="7"/>
    </row>
    <row r="696" spans="15:15" ht="15.75" customHeight="1">
      <c r="O696" s="7"/>
    </row>
    <row r="697" spans="15:15" ht="15.75" customHeight="1">
      <c r="O697" s="7"/>
    </row>
    <row r="698" spans="15:15" ht="15.75" customHeight="1">
      <c r="O698" s="7"/>
    </row>
    <row r="699" spans="15:15" ht="15.75" customHeight="1">
      <c r="O699" s="7"/>
    </row>
    <row r="700" spans="15:15" ht="15.75" customHeight="1">
      <c r="O700" s="7"/>
    </row>
    <row r="701" spans="15:15" ht="15.75" customHeight="1">
      <c r="O701" s="7"/>
    </row>
    <row r="702" spans="15:15" ht="15.75" customHeight="1">
      <c r="O702" s="7"/>
    </row>
    <row r="703" spans="15:15" ht="15.75" customHeight="1">
      <c r="O703" s="7"/>
    </row>
    <row r="704" spans="15:15" ht="15.75" customHeight="1">
      <c r="O704" s="7"/>
    </row>
    <row r="705" spans="15:15" ht="15.75" customHeight="1">
      <c r="O705" s="7"/>
    </row>
    <row r="706" spans="15:15" ht="15.75" customHeight="1">
      <c r="O706" s="7"/>
    </row>
    <row r="707" spans="15:15" ht="15.75" customHeight="1">
      <c r="O707" s="7"/>
    </row>
    <row r="708" spans="15:15" ht="15.75" customHeight="1">
      <c r="O708" s="7"/>
    </row>
    <row r="709" spans="15:15" ht="15.75" customHeight="1">
      <c r="O709" s="7"/>
    </row>
    <row r="710" spans="15:15" ht="15.75" customHeight="1">
      <c r="O710" s="7"/>
    </row>
    <row r="711" spans="15:15" ht="15.75" customHeight="1">
      <c r="O711" s="7"/>
    </row>
    <row r="712" spans="15:15" ht="15.75" customHeight="1">
      <c r="O712" s="7"/>
    </row>
    <row r="713" spans="15:15" ht="15.75" customHeight="1">
      <c r="O713" s="7"/>
    </row>
    <row r="714" spans="15:15" ht="15.75" customHeight="1">
      <c r="O714" s="7"/>
    </row>
    <row r="715" spans="15:15" ht="15.75" customHeight="1">
      <c r="O715" s="7"/>
    </row>
    <row r="716" spans="15:15" ht="15.75" customHeight="1">
      <c r="O716" s="7"/>
    </row>
    <row r="717" spans="15:15" ht="15.75" customHeight="1">
      <c r="O717" s="7"/>
    </row>
    <row r="718" spans="15:15" ht="15.75" customHeight="1">
      <c r="O718" s="7"/>
    </row>
    <row r="719" spans="15:15" ht="15.75" customHeight="1">
      <c r="O719" s="7"/>
    </row>
    <row r="720" spans="15:15" ht="15.75" customHeight="1">
      <c r="O720" s="7"/>
    </row>
    <row r="721" spans="15:15" ht="15.75" customHeight="1">
      <c r="O721" s="7"/>
    </row>
    <row r="722" spans="15:15" ht="15.75" customHeight="1">
      <c r="O722" s="7"/>
    </row>
    <row r="723" spans="15:15" ht="15.75" customHeight="1">
      <c r="O723" s="7"/>
    </row>
    <row r="724" spans="15:15" ht="15.75" customHeight="1">
      <c r="O724" s="7"/>
    </row>
    <row r="725" spans="15:15" ht="15.75" customHeight="1">
      <c r="O725" s="7"/>
    </row>
    <row r="726" spans="15:15" ht="15.75" customHeight="1">
      <c r="O726" s="7"/>
    </row>
    <row r="727" spans="15:15" ht="15.75" customHeight="1">
      <c r="O727" s="7"/>
    </row>
    <row r="728" spans="15:15" ht="15.75" customHeight="1">
      <c r="O728" s="7"/>
    </row>
    <row r="729" spans="15:15" ht="15.75" customHeight="1">
      <c r="O729" s="7"/>
    </row>
    <row r="730" spans="15:15" ht="15.75" customHeight="1">
      <c r="O730" s="7"/>
    </row>
    <row r="731" spans="15:15" ht="15.75" customHeight="1">
      <c r="O731" s="7"/>
    </row>
    <row r="732" spans="15:15" ht="15.75" customHeight="1">
      <c r="O732" s="7"/>
    </row>
    <row r="733" spans="15:15" ht="15.75" customHeight="1">
      <c r="O733" s="7"/>
    </row>
    <row r="734" spans="15:15" ht="15.75" customHeight="1">
      <c r="O734" s="7"/>
    </row>
    <row r="735" spans="15:15" ht="15.75" customHeight="1">
      <c r="O735" s="7"/>
    </row>
    <row r="736" spans="15:15" ht="15.75" customHeight="1">
      <c r="O736" s="7"/>
    </row>
    <row r="737" spans="15:15" ht="15.75" customHeight="1">
      <c r="O737" s="7"/>
    </row>
    <row r="738" spans="15:15" ht="15.75" customHeight="1">
      <c r="O738" s="7"/>
    </row>
    <row r="739" spans="15:15" ht="15.75" customHeight="1">
      <c r="O739" s="7"/>
    </row>
    <row r="740" spans="15:15" ht="15.75" customHeight="1">
      <c r="O740" s="7"/>
    </row>
    <row r="741" spans="15:15" ht="15.75" customHeight="1">
      <c r="O741" s="7"/>
    </row>
    <row r="742" spans="15:15" ht="15.75" customHeight="1">
      <c r="O742" s="7"/>
    </row>
    <row r="743" spans="15:15" ht="15.75" customHeight="1">
      <c r="O743" s="7"/>
    </row>
    <row r="744" spans="15:15" ht="15.75" customHeight="1">
      <c r="O744" s="7"/>
    </row>
    <row r="745" spans="15:15" ht="15.75" customHeight="1">
      <c r="O745" s="7"/>
    </row>
    <row r="746" spans="15:15" ht="15.75" customHeight="1">
      <c r="O746" s="7"/>
    </row>
    <row r="747" spans="15:15" ht="15.75" customHeight="1">
      <c r="O747" s="7"/>
    </row>
    <row r="748" spans="15:15" ht="15.75" customHeight="1">
      <c r="O748" s="7"/>
    </row>
    <row r="749" spans="15:15" ht="15.75" customHeight="1">
      <c r="O749" s="7"/>
    </row>
    <row r="750" spans="15:15" ht="15.75" customHeight="1">
      <c r="O750" s="7"/>
    </row>
    <row r="751" spans="15:15" ht="15.75" customHeight="1">
      <c r="O751" s="7"/>
    </row>
    <row r="752" spans="15:15" ht="15.75" customHeight="1">
      <c r="O752" s="7"/>
    </row>
    <row r="753" spans="15:15" ht="15.75" customHeight="1">
      <c r="O753" s="7"/>
    </row>
    <row r="754" spans="15:15" ht="15.75" customHeight="1">
      <c r="O754" s="7"/>
    </row>
    <row r="755" spans="15:15" ht="15.75" customHeight="1">
      <c r="O755" s="7"/>
    </row>
    <row r="756" spans="15:15" ht="15.75" customHeight="1">
      <c r="O756" s="7"/>
    </row>
    <row r="757" spans="15:15" ht="15.75" customHeight="1">
      <c r="O757" s="7"/>
    </row>
    <row r="758" spans="15:15" ht="15.75" customHeight="1">
      <c r="O758" s="7"/>
    </row>
    <row r="759" spans="15:15" ht="15.75" customHeight="1">
      <c r="O759" s="7"/>
    </row>
    <row r="760" spans="15:15" ht="15.75" customHeight="1">
      <c r="O760" s="7"/>
    </row>
    <row r="761" spans="15:15" ht="15.75" customHeight="1">
      <c r="O761" s="7"/>
    </row>
    <row r="762" spans="15:15" ht="15.75" customHeight="1">
      <c r="O762" s="7"/>
    </row>
    <row r="763" spans="15:15" ht="15.75" customHeight="1">
      <c r="O763" s="7"/>
    </row>
    <row r="764" spans="15:15" ht="15.75" customHeight="1">
      <c r="O764" s="7"/>
    </row>
    <row r="765" spans="15:15" ht="15.75" customHeight="1">
      <c r="O765" s="7"/>
    </row>
    <row r="766" spans="15:15" ht="15.75" customHeight="1">
      <c r="O766" s="7"/>
    </row>
    <row r="767" spans="15:15" ht="15.75" customHeight="1">
      <c r="O767" s="7"/>
    </row>
    <row r="768" spans="15:15" ht="15.75" customHeight="1">
      <c r="O768" s="7"/>
    </row>
    <row r="769" spans="15:15" ht="15.75" customHeight="1">
      <c r="O769" s="7"/>
    </row>
    <row r="770" spans="15:15" ht="15.75" customHeight="1">
      <c r="O770" s="7"/>
    </row>
    <row r="771" spans="15:15" ht="15.75" customHeight="1">
      <c r="O771" s="7"/>
    </row>
    <row r="772" spans="15:15" ht="15.75" customHeight="1">
      <c r="O772" s="7"/>
    </row>
    <row r="773" spans="15:15" ht="15.75" customHeight="1">
      <c r="O773" s="7"/>
    </row>
    <row r="774" spans="15:15" ht="15.75" customHeight="1">
      <c r="O774" s="7"/>
    </row>
    <row r="775" spans="15:15" ht="15.75" customHeight="1">
      <c r="O775" s="7"/>
    </row>
    <row r="776" spans="15:15" ht="15.75" customHeight="1">
      <c r="O776" s="7"/>
    </row>
    <row r="777" spans="15:15" ht="15.75" customHeight="1">
      <c r="O777" s="7"/>
    </row>
    <row r="778" spans="15:15" ht="15.75" customHeight="1">
      <c r="O778" s="7"/>
    </row>
    <row r="779" spans="15:15" ht="15.75" customHeight="1">
      <c r="O779" s="7"/>
    </row>
    <row r="780" spans="15:15" ht="15.75" customHeight="1">
      <c r="O780" s="7"/>
    </row>
    <row r="781" spans="15:15" ht="15.75" customHeight="1">
      <c r="O781" s="7"/>
    </row>
    <row r="782" spans="15:15" ht="15.75" customHeight="1">
      <c r="O782" s="7"/>
    </row>
    <row r="783" spans="15:15" ht="15.75" customHeight="1">
      <c r="O783" s="7"/>
    </row>
    <row r="784" spans="15:15" ht="15.75" customHeight="1">
      <c r="O784" s="7"/>
    </row>
    <row r="785" spans="15:15" ht="15.75" customHeight="1">
      <c r="O785" s="7"/>
    </row>
    <row r="786" spans="15:15" ht="15.75" customHeight="1">
      <c r="O786" s="7"/>
    </row>
    <row r="787" spans="15:15" ht="15.75" customHeight="1">
      <c r="O787" s="7"/>
    </row>
    <row r="788" spans="15:15" ht="15.75" customHeight="1">
      <c r="O788" s="7"/>
    </row>
    <row r="789" spans="15:15" ht="15.75" customHeight="1">
      <c r="O789" s="7"/>
    </row>
    <row r="790" spans="15:15" ht="15.75" customHeight="1">
      <c r="O790" s="7"/>
    </row>
    <row r="791" spans="15:15" ht="15.75" customHeight="1">
      <c r="O791" s="7"/>
    </row>
    <row r="792" spans="15:15" ht="15.75" customHeight="1">
      <c r="O792" s="7"/>
    </row>
    <row r="793" spans="15:15" ht="15.75" customHeight="1">
      <c r="O793" s="7"/>
    </row>
    <row r="794" spans="15:15" ht="15.75" customHeight="1">
      <c r="O794" s="7"/>
    </row>
    <row r="795" spans="15:15" ht="15.75" customHeight="1">
      <c r="O795" s="7"/>
    </row>
    <row r="796" spans="15:15" ht="15.75" customHeight="1">
      <c r="O796" s="7"/>
    </row>
    <row r="797" spans="15:15" ht="15.75" customHeight="1">
      <c r="O797" s="7"/>
    </row>
    <row r="798" spans="15:15" ht="15.75" customHeight="1">
      <c r="O798" s="7"/>
    </row>
    <row r="799" spans="15:15" ht="15.75" customHeight="1">
      <c r="O799" s="7"/>
    </row>
    <row r="800" spans="15:15" ht="15.75" customHeight="1">
      <c r="O800" s="7"/>
    </row>
    <row r="801" spans="15:15" ht="15.75" customHeight="1">
      <c r="O801" s="7"/>
    </row>
    <row r="802" spans="15:15" ht="15.75" customHeight="1">
      <c r="O802" s="7"/>
    </row>
    <row r="803" spans="15:15" ht="15.75" customHeight="1">
      <c r="O803" s="7"/>
    </row>
    <row r="804" spans="15:15" ht="15.75" customHeight="1">
      <c r="O804" s="7"/>
    </row>
    <row r="805" spans="15:15" ht="15.75" customHeight="1">
      <c r="O805" s="7"/>
    </row>
    <row r="806" spans="15:15" ht="15.75" customHeight="1">
      <c r="O806" s="7"/>
    </row>
    <row r="807" spans="15:15" ht="15.75" customHeight="1">
      <c r="O807" s="7"/>
    </row>
    <row r="808" spans="15:15" ht="15.75" customHeight="1">
      <c r="O808" s="7"/>
    </row>
    <row r="809" spans="15:15" ht="15.75" customHeight="1">
      <c r="O809" s="7"/>
    </row>
    <row r="810" spans="15:15" ht="15.75" customHeight="1">
      <c r="O810" s="7"/>
    </row>
    <row r="811" spans="15:15" ht="15.75" customHeight="1">
      <c r="O811" s="7"/>
    </row>
    <row r="812" spans="15:15" ht="15.75" customHeight="1">
      <c r="O812" s="7"/>
    </row>
    <row r="813" spans="15:15" ht="15.75" customHeight="1">
      <c r="O813" s="7"/>
    </row>
    <row r="814" spans="15:15" ht="15.75" customHeight="1">
      <c r="O814" s="7"/>
    </row>
    <row r="815" spans="15:15" ht="15.75" customHeight="1">
      <c r="O815" s="7"/>
    </row>
    <row r="816" spans="15:15" ht="15.75" customHeight="1">
      <c r="O816" s="7"/>
    </row>
    <row r="817" spans="15:15" ht="15.75" customHeight="1">
      <c r="O817" s="7"/>
    </row>
    <row r="818" spans="15:15" ht="15.75" customHeight="1">
      <c r="O818" s="7"/>
    </row>
    <row r="819" spans="15:15" ht="15.75" customHeight="1">
      <c r="O819" s="7"/>
    </row>
    <row r="820" spans="15:15" ht="15.75" customHeight="1">
      <c r="O820" s="7"/>
    </row>
    <row r="821" spans="15:15" ht="15.75" customHeight="1">
      <c r="O821" s="7"/>
    </row>
    <row r="822" spans="15:15" ht="15.75" customHeight="1">
      <c r="O822" s="7"/>
    </row>
    <row r="823" spans="15:15" ht="15.75" customHeight="1">
      <c r="O823" s="7"/>
    </row>
    <row r="824" spans="15:15" ht="15.75" customHeight="1">
      <c r="O824" s="7"/>
    </row>
    <row r="825" spans="15:15" ht="15.75" customHeight="1">
      <c r="O825" s="7"/>
    </row>
    <row r="826" spans="15:15" ht="15.75" customHeight="1">
      <c r="O826" s="7"/>
    </row>
    <row r="827" spans="15:15" ht="15.75" customHeight="1">
      <c r="O827" s="7"/>
    </row>
    <row r="828" spans="15:15" ht="15.75" customHeight="1">
      <c r="O828" s="7"/>
    </row>
    <row r="829" spans="15:15" ht="15.75" customHeight="1">
      <c r="O829" s="7"/>
    </row>
    <row r="830" spans="15:15" ht="15.75" customHeight="1">
      <c r="O830" s="7"/>
    </row>
    <row r="831" spans="15:15" ht="15.75" customHeight="1">
      <c r="O831" s="7"/>
    </row>
    <row r="832" spans="15:15" ht="15.75" customHeight="1">
      <c r="O832" s="7"/>
    </row>
    <row r="833" spans="15:15" ht="15.75" customHeight="1">
      <c r="O833" s="7"/>
    </row>
    <row r="834" spans="15:15" ht="15.75" customHeight="1">
      <c r="O834" s="7"/>
    </row>
    <row r="835" spans="15:15" ht="15.75" customHeight="1">
      <c r="O835" s="7"/>
    </row>
    <row r="836" spans="15:15" ht="15.75" customHeight="1">
      <c r="O836" s="7"/>
    </row>
    <row r="837" spans="15:15" ht="15.75" customHeight="1">
      <c r="O837" s="7"/>
    </row>
    <row r="838" spans="15:15" ht="15.75" customHeight="1">
      <c r="O838" s="7"/>
    </row>
    <row r="839" spans="15:15" ht="15.75" customHeight="1">
      <c r="O839" s="7"/>
    </row>
    <row r="840" spans="15:15" ht="15.75" customHeight="1">
      <c r="O840" s="7"/>
    </row>
    <row r="841" spans="15:15" ht="15.75" customHeight="1">
      <c r="O841" s="7"/>
    </row>
    <row r="842" spans="15:15" ht="15.75" customHeight="1">
      <c r="O842" s="7"/>
    </row>
    <row r="843" spans="15:15" ht="15.75" customHeight="1">
      <c r="O843" s="7"/>
    </row>
    <row r="844" spans="15:15" ht="15.75" customHeight="1">
      <c r="O844" s="7"/>
    </row>
    <row r="845" spans="15:15" ht="15.75" customHeight="1">
      <c r="O845" s="7"/>
    </row>
    <row r="846" spans="15:15" ht="15.75" customHeight="1">
      <c r="O846" s="7"/>
    </row>
    <row r="847" spans="15:15" ht="15.75" customHeight="1">
      <c r="O847" s="7"/>
    </row>
    <row r="848" spans="15:15" ht="15.75" customHeight="1">
      <c r="O848" s="7"/>
    </row>
    <row r="849" spans="15:15" ht="15.75" customHeight="1">
      <c r="O849" s="7"/>
    </row>
    <row r="850" spans="15:15" ht="15.75" customHeight="1">
      <c r="O850" s="7"/>
    </row>
    <row r="851" spans="15:15" ht="15.75" customHeight="1">
      <c r="O851" s="7"/>
    </row>
    <row r="852" spans="15:15" ht="15.75" customHeight="1">
      <c r="O852" s="7"/>
    </row>
    <row r="853" spans="15:15" ht="15.75" customHeight="1">
      <c r="O853" s="7"/>
    </row>
    <row r="854" spans="15:15" ht="15.75" customHeight="1">
      <c r="O854" s="7"/>
    </row>
    <row r="855" spans="15:15" ht="15.75" customHeight="1">
      <c r="O855" s="7"/>
    </row>
    <row r="856" spans="15:15" ht="15.75" customHeight="1">
      <c r="O856" s="7"/>
    </row>
    <row r="857" spans="15:15" ht="15.75" customHeight="1">
      <c r="O857" s="7"/>
    </row>
    <row r="858" spans="15:15" ht="15.75" customHeight="1">
      <c r="O858" s="7"/>
    </row>
    <row r="859" spans="15:15" ht="15.75" customHeight="1">
      <c r="O859" s="7"/>
    </row>
    <row r="860" spans="15:15" ht="15.75" customHeight="1">
      <c r="O860" s="7"/>
    </row>
    <row r="861" spans="15:15" ht="15.75" customHeight="1">
      <c r="O861" s="7"/>
    </row>
    <row r="862" spans="15:15" ht="15.75" customHeight="1">
      <c r="O862" s="7"/>
    </row>
    <row r="863" spans="15:15" ht="15.75" customHeight="1">
      <c r="O863" s="7"/>
    </row>
    <row r="864" spans="15:15" ht="15.75" customHeight="1">
      <c r="O864" s="7"/>
    </row>
    <row r="865" spans="15:15" ht="15.75" customHeight="1">
      <c r="O865" s="7"/>
    </row>
    <row r="866" spans="15:15" ht="15.75" customHeight="1">
      <c r="O866" s="7"/>
    </row>
    <row r="867" spans="15:15" ht="15.75" customHeight="1">
      <c r="O867" s="7"/>
    </row>
    <row r="868" spans="15:15" ht="15.75" customHeight="1">
      <c r="O868" s="7"/>
    </row>
    <row r="869" spans="15:15" ht="15.75" customHeight="1">
      <c r="O869" s="7"/>
    </row>
    <row r="870" spans="15:15" ht="15.75" customHeight="1">
      <c r="O870" s="7"/>
    </row>
    <row r="871" spans="15:15" ht="15.75" customHeight="1">
      <c r="O871" s="7"/>
    </row>
    <row r="872" spans="15:15" ht="15.75" customHeight="1">
      <c r="O872" s="7"/>
    </row>
    <row r="873" spans="15:15" ht="15.75" customHeight="1">
      <c r="O873" s="7"/>
    </row>
    <row r="874" spans="15:15" ht="15.75" customHeight="1">
      <c r="O874" s="7"/>
    </row>
    <row r="875" spans="15:15" ht="15.75" customHeight="1">
      <c r="O875" s="7"/>
    </row>
    <row r="876" spans="15:15" ht="15.75" customHeight="1">
      <c r="O876" s="7"/>
    </row>
    <row r="877" spans="15:15" ht="15.75" customHeight="1">
      <c r="O877" s="7"/>
    </row>
    <row r="878" spans="15:15" ht="15.75" customHeight="1">
      <c r="O878" s="7"/>
    </row>
    <row r="879" spans="15:15" ht="15.75" customHeight="1">
      <c r="O879" s="7"/>
    </row>
    <row r="880" spans="15:15" ht="15.75" customHeight="1">
      <c r="O880" s="7"/>
    </row>
    <row r="881" spans="15:15" ht="15.75" customHeight="1">
      <c r="O881" s="7"/>
    </row>
    <row r="882" spans="15:15" ht="15.75" customHeight="1">
      <c r="O882" s="7"/>
    </row>
    <row r="883" spans="15:15" ht="15.75" customHeight="1">
      <c r="O883" s="7"/>
    </row>
    <row r="884" spans="15:15" ht="15.75" customHeight="1">
      <c r="O884" s="7"/>
    </row>
    <row r="885" spans="15:15" ht="15.75" customHeight="1">
      <c r="O885" s="7"/>
    </row>
    <row r="886" spans="15:15" ht="15.75" customHeight="1">
      <c r="O886" s="7"/>
    </row>
    <row r="887" spans="15:15" ht="15.75" customHeight="1">
      <c r="O887" s="7"/>
    </row>
    <row r="888" spans="15:15" ht="15.75" customHeight="1">
      <c r="O888" s="7"/>
    </row>
    <row r="889" spans="15:15" ht="15.75" customHeight="1">
      <c r="O889" s="7"/>
    </row>
    <row r="890" spans="15:15" ht="15.75" customHeight="1">
      <c r="O890" s="7"/>
    </row>
    <row r="891" spans="15:15" ht="15.75" customHeight="1">
      <c r="O891" s="7"/>
    </row>
    <row r="892" spans="15:15" ht="15.75" customHeight="1">
      <c r="O892" s="7"/>
    </row>
    <row r="893" spans="15:15" ht="15.75" customHeight="1">
      <c r="O893" s="7"/>
    </row>
    <row r="894" spans="15:15" ht="15.75" customHeight="1">
      <c r="O894" s="7"/>
    </row>
    <row r="895" spans="15:15" ht="15.75" customHeight="1">
      <c r="O895" s="7"/>
    </row>
    <row r="896" spans="15:15" ht="15.75" customHeight="1">
      <c r="O896" s="7"/>
    </row>
    <row r="897" spans="15:15" ht="15.75" customHeight="1">
      <c r="O897" s="7"/>
    </row>
    <row r="898" spans="15:15" ht="15.75" customHeight="1">
      <c r="O898" s="7"/>
    </row>
    <row r="899" spans="15:15" ht="15.75" customHeight="1">
      <c r="O899" s="7"/>
    </row>
    <row r="900" spans="15:15" ht="15.75" customHeight="1">
      <c r="O900" s="7"/>
    </row>
    <row r="901" spans="15:15" ht="15.75" customHeight="1">
      <c r="O901" s="7"/>
    </row>
    <row r="902" spans="15:15" ht="15.75" customHeight="1">
      <c r="O902" s="7"/>
    </row>
    <row r="903" spans="15:15" ht="15.75" customHeight="1">
      <c r="O903" s="7"/>
    </row>
    <row r="904" spans="15:15" ht="15.75" customHeight="1">
      <c r="O904" s="7"/>
    </row>
    <row r="905" spans="15:15" ht="15.75" customHeight="1">
      <c r="O905" s="7"/>
    </row>
    <row r="906" spans="15:15" ht="15.75" customHeight="1">
      <c r="O906" s="7"/>
    </row>
    <row r="907" spans="15:15" ht="15.75" customHeight="1">
      <c r="O907" s="7"/>
    </row>
    <row r="908" spans="15:15" ht="15.75" customHeight="1">
      <c r="O908" s="7"/>
    </row>
    <row r="909" spans="15:15" ht="15.75" customHeight="1">
      <c r="O909" s="7"/>
    </row>
    <row r="910" spans="15:15" ht="15.75" customHeight="1">
      <c r="O910" s="7"/>
    </row>
    <row r="911" spans="15:15" ht="15.75" customHeight="1">
      <c r="O911" s="7"/>
    </row>
    <row r="912" spans="15:15" ht="15.75" customHeight="1">
      <c r="O912" s="7"/>
    </row>
    <row r="913" spans="15:15" ht="15.75" customHeight="1">
      <c r="O913" s="7"/>
    </row>
    <row r="914" spans="15:15" ht="15.75" customHeight="1">
      <c r="O914" s="7"/>
    </row>
    <row r="915" spans="15:15" ht="15.75" customHeight="1">
      <c r="O915" s="7"/>
    </row>
    <row r="916" spans="15:15" ht="15.75" customHeight="1">
      <c r="O916" s="7"/>
    </row>
    <row r="917" spans="15:15" ht="15.75" customHeight="1">
      <c r="O917" s="7"/>
    </row>
    <row r="918" spans="15:15" ht="15.75" customHeight="1">
      <c r="O918" s="7"/>
    </row>
    <row r="919" spans="15:15" ht="15.75" customHeight="1">
      <c r="O919" s="7"/>
    </row>
    <row r="920" spans="15:15" ht="15.75" customHeight="1">
      <c r="O920" s="7"/>
    </row>
    <row r="921" spans="15:15" ht="15.75" customHeight="1">
      <c r="O921" s="7"/>
    </row>
    <row r="922" spans="15:15" ht="15.75" customHeight="1">
      <c r="O922" s="7"/>
    </row>
    <row r="923" spans="15:15" ht="15.75" customHeight="1">
      <c r="O923" s="7"/>
    </row>
    <row r="924" spans="15:15" ht="15.75" customHeight="1">
      <c r="O924" s="7"/>
    </row>
    <row r="925" spans="15:15" ht="15.75" customHeight="1">
      <c r="O925" s="7"/>
    </row>
    <row r="926" spans="15:15" ht="15.75" customHeight="1">
      <c r="O926" s="7"/>
    </row>
    <row r="927" spans="15:15" ht="15.75" customHeight="1">
      <c r="O927" s="7"/>
    </row>
    <row r="928" spans="15:15" ht="15.75" customHeight="1">
      <c r="O928" s="7"/>
    </row>
    <row r="929" spans="15:15" ht="15.75" customHeight="1">
      <c r="O929" s="7"/>
    </row>
    <row r="930" spans="15:15" ht="15.75" customHeight="1">
      <c r="O930" s="7"/>
    </row>
    <row r="931" spans="15:15" ht="15.75" customHeight="1">
      <c r="O931" s="7"/>
    </row>
    <row r="932" spans="15:15" ht="15.75" customHeight="1">
      <c r="O932" s="7"/>
    </row>
    <row r="933" spans="15:15" ht="15.75" customHeight="1">
      <c r="O933" s="7"/>
    </row>
    <row r="934" spans="15:15" ht="15.75" customHeight="1">
      <c r="O934" s="7"/>
    </row>
    <row r="935" spans="15:15" ht="15.75" customHeight="1">
      <c r="O935" s="7"/>
    </row>
    <row r="936" spans="15:15" ht="15.75" customHeight="1">
      <c r="O936" s="7"/>
    </row>
    <row r="937" spans="15:15" ht="15.75" customHeight="1">
      <c r="O937" s="7"/>
    </row>
    <row r="938" spans="15:15" ht="15.75" customHeight="1">
      <c r="O938" s="7"/>
    </row>
    <row r="939" spans="15:15" ht="15.75" customHeight="1">
      <c r="O939" s="7"/>
    </row>
    <row r="940" spans="15:15" ht="15.75" customHeight="1">
      <c r="O940" s="7"/>
    </row>
    <row r="941" spans="15:15" ht="15.75" customHeight="1">
      <c r="O941" s="7"/>
    </row>
    <row r="942" spans="15:15" ht="15.75" customHeight="1">
      <c r="O942" s="7"/>
    </row>
    <row r="943" spans="15:15" ht="15.75" customHeight="1">
      <c r="O943" s="7"/>
    </row>
    <row r="944" spans="15:15" ht="15.75" customHeight="1">
      <c r="O944" s="7"/>
    </row>
    <row r="945" spans="15:15" ht="15.75" customHeight="1">
      <c r="O945" s="7"/>
    </row>
    <row r="946" spans="15:15" ht="15.75" customHeight="1">
      <c r="O946" s="7"/>
    </row>
    <row r="947" spans="15:15" ht="15.75" customHeight="1">
      <c r="O947" s="7"/>
    </row>
    <row r="948" spans="15:15" ht="15.75" customHeight="1">
      <c r="O948" s="7"/>
    </row>
    <row r="949" spans="15:15" ht="15.75" customHeight="1">
      <c r="O949" s="7"/>
    </row>
    <row r="950" spans="15:15" ht="15.75" customHeight="1">
      <c r="O950" s="7"/>
    </row>
    <row r="951" spans="15:15" ht="15.75" customHeight="1">
      <c r="O951" s="7"/>
    </row>
    <row r="952" spans="15:15" ht="15.75" customHeight="1">
      <c r="O952" s="7"/>
    </row>
    <row r="953" spans="15:15" ht="15.75" customHeight="1">
      <c r="O953" s="7"/>
    </row>
    <row r="954" spans="15:15" ht="15.75" customHeight="1">
      <c r="O954" s="7"/>
    </row>
    <row r="955" spans="15:15" ht="15.75" customHeight="1">
      <c r="O955" s="7"/>
    </row>
    <row r="956" spans="15:15" ht="15.75" customHeight="1">
      <c r="O956" s="7"/>
    </row>
    <row r="957" spans="15:15" ht="15.75" customHeight="1">
      <c r="O957" s="7"/>
    </row>
    <row r="958" spans="15:15" ht="15.75" customHeight="1">
      <c r="O958" s="7"/>
    </row>
    <row r="959" spans="15:15" ht="15.75" customHeight="1">
      <c r="O959" s="7"/>
    </row>
    <row r="960" spans="15:15" ht="15.75" customHeight="1">
      <c r="O960" s="7"/>
    </row>
    <row r="961" spans="15:15" ht="15.75" customHeight="1">
      <c r="O961" s="7"/>
    </row>
    <row r="962" spans="15:15" ht="15.75" customHeight="1">
      <c r="O962" s="7"/>
    </row>
    <row r="963" spans="15:15" ht="15.75" customHeight="1">
      <c r="O963" s="7"/>
    </row>
    <row r="964" spans="15:15" ht="15.75" customHeight="1">
      <c r="O964" s="7"/>
    </row>
    <row r="965" spans="15:15" ht="15.75" customHeight="1">
      <c r="O965" s="7"/>
    </row>
    <row r="966" spans="15:15" ht="15.75" customHeight="1">
      <c r="O966" s="7"/>
    </row>
    <row r="967" spans="15:15" ht="15.75" customHeight="1">
      <c r="O967" s="7"/>
    </row>
    <row r="968" spans="15:15" ht="15.75" customHeight="1">
      <c r="O968" s="7"/>
    </row>
    <row r="969" spans="15:15" ht="15.75" customHeight="1">
      <c r="O969" s="7"/>
    </row>
    <row r="970" spans="15:15" ht="15.75" customHeight="1">
      <c r="O970" s="7"/>
    </row>
    <row r="971" spans="15:15" ht="15.75" customHeight="1">
      <c r="O971" s="7"/>
    </row>
    <row r="972" spans="15:15" ht="15.75" customHeight="1">
      <c r="O972" s="7"/>
    </row>
    <row r="973" spans="15:15" ht="15.75" customHeight="1">
      <c r="O973" s="7"/>
    </row>
    <row r="974" spans="15:15" ht="15.75" customHeight="1">
      <c r="O974" s="7"/>
    </row>
    <row r="975" spans="15:15" ht="15.75" customHeight="1">
      <c r="O975" s="7"/>
    </row>
    <row r="976" spans="15:15" ht="15.75" customHeight="1">
      <c r="O976" s="7"/>
    </row>
    <row r="977" spans="15:15" ht="15.75" customHeight="1">
      <c r="O977" s="7"/>
    </row>
    <row r="978" spans="15:15" ht="15.75" customHeight="1">
      <c r="O978" s="7"/>
    </row>
    <row r="979" spans="15:15" ht="15.75" customHeight="1">
      <c r="O979" s="7"/>
    </row>
    <row r="980" spans="15:15" ht="15.75" customHeight="1">
      <c r="O980" s="7"/>
    </row>
    <row r="981" spans="15:15" ht="15.75" customHeight="1">
      <c r="O981" s="7"/>
    </row>
    <row r="982" spans="15:15" ht="15.75" customHeight="1">
      <c r="O982" s="7"/>
    </row>
    <row r="983" spans="15:15" ht="15.75" customHeight="1">
      <c r="O983" s="7"/>
    </row>
    <row r="984" spans="15:15" ht="15.75" customHeight="1">
      <c r="O984" s="7"/>
    </row>
    <row r="985" spans="15:15" ht="15.75" customHeight="1">
      <c r="O985" s="7"/>
    </row>
    <row r="986" spans="15:15" ht="15.75" customHeight="1">
      <c r="O986" s="7"/>
    </row>
    <row r="987" spans="15:15" ht="15.75" customHeight="1">
      <c r="O987" s="7"/>
    </row>
    <row r="988" spans="15:15" ht="15.75" customHeight="1">
      <c r="O988" s="7"/>
    </row>
    <row r="989" spans="15:15" ht="15.75" customHeight="1">
      <c r="O989" s="7"/>
    </row>
    <row r="990" spans="15:15" ht="15.75" customHeight="1">
      <c r="O990" s="7"/>
    </row>
    <row r="991" spans="15:15" ht="15.75" customHeight="1">
      <c r="O991" s="7"/>
    </row>
    <row r="992" spans="15:15" ht="15.75" customHeight="1">
      <c r="O992" s="7"/>
    </row>
    <row r="993" spans="15:15" ht="15.75" customHeight="1">
      <c r="O993" s="7"/>
    </row>
    <row r="994" spans="15:15" ht="15.75" customHeight="1">
      <c r="O994" s="7"/>
    </row>
    <row r="995" spans="15:15" ht="15.75" customHeight="1">
      <c r="O995" s="7"/>
    </row>
    <row r="996" spans="15:15" ht="15.75" customHeight="1">
      <c r="O996" s="7"/>
    </row>
    <row r="997" spans="15:15" ht="15.75" customHeight="1">
      <c r="O997" s="7"/>
    </row>
    <row r="998" spans="15:15" ht="15.75" customHeight="1">
      <c r="O998" s="7"/>
    </row>
    <row r="999" spans="15:15" ht="15.75" customHeight="1">
      <c r="O999" s="7"/>
    </row>
    <row r="1000" spans="15:15" ht="15.75" customHeight="1">
      <c r="O1000" s="7"/>
    </row>
  </sheetData>
  <mergeCells count="140">
    <mergeCell ref="I91:I94"/>
    <mergeCell ref="J91:J94"/>
    <mergeCell ref="K91:K94"/>
    <mergeCell ref="L91:L94"/>
    <mergeCell ref="A91:A94"/>
    <mergeCell ref="B91:B94"/>
    <mergeCell ref="C91:C94"/>
    <mergeCell ref="E91:E94"/>
    <mergeCell ref="F91:F94"/>
    <mergeCell ref="G91:G94"/>
    <mergeCell ref="H91:H94"/>
    <mergeCell ref="I86:I90"/>
    <mergeCell ref="J86:J90"/>
    <mergeCell ref="K86:K90"/>
    <mergeCell ref="L86:L90"/>
    <mergeCell ref="A86:A90"/>
    <mergeCell ref="B86:B90"/>
    <mergeCell ref="C86:C90"/>
    <mergeCell ref="E86:E90"/>
    <mergeCell ref="F86:F90"/>
    <mergeCell ref="G86:G90"/>
    <mergeCell ref="H86:H90"/>
    <mergeCell ref="I77:I82"/>
    <mergeCell ref="J77:J82"/>
    <mergeCell ref="K77:K82"/>
    <mergeCell ref="L77:L82"/>
    <mergeCell ref="A77:A82"/>
    <mergeCell ref="B77:B82"/>
    <mergeCell ref="C77:C82"/>
    <mergeCell ref="E77:E82"/>
    <mergeCell ref="F77:F82"/>
    <mergeCell ref="G77:G82"/>
    <mergeCell ref="H77:H82"/>
    <mergeCell ref="E193:E195"/>
    <mergeCell ref="G193:G195"/>
    <mergeCell ref="J193:J195"/>
    <mergeCell ref="K193:K195"/>
    <mergeCell ref="L193:L195"/>
    <mergeCell ref="H194:H195"/>
    <mergeCell ref="I194:I195"/>
    <mergeCell ref="E174:E176"/>
    <mergeCell ref="E179:E181"/>
    <mergeCell ref="F179:F181"/>
    <mergeCell ref="G179:G181"/>
    <mergeCell ref="H179:H181"/>
    <mergeCell ref="I179:I181"/>
    <mergeCell ref="J179:J181"/>
    <mergeCell ref="K179:K181"/>
    <mergeCell ref="L179:L181"/>
    <mergeCell ref="F174:F176"/>
    <mergeCell ref="G174:G176"/>
    <mergeCell ref="H174:H176"/>
    <mergeCell ref="I174:I176"/>
    <mergeCell ref="J174:J176"/>
    <mergeCell ref="K174:K176"/>
    <mergeCell ref="L174:L176"/>
    <mergeCell ref="M179:M181"/>
    <mergeCell ref="N179:N181"/>
    <mergeCell ref="A179:A181"/>
    <mergeCell ref="B179:B181"/>
    <mergeCell ref="C179:C181"/>
    <mergeCell ref="A192:B192"/>
    <mergeCell ref="B193:B194"/>
    <mergeCell ref="C193:C194"/>
    <mergeCell ref="A201:B201"/>
    <mergeCell ref="B102:C102"/>
    <mergeCell ref="B117:C117"/>
    <mergeCell ref="B124:C124"/>
    <mergeCell ref="A163:C163"/>
    <mergeCell ref="A174:A176"/>
    <mergeCell ref="B174:B176"/>
    <mergeCell ref="C174:C176"/>
    <mergeCell ref="I98:I100"/>
    <mergeCell ref="J98:J100"/>
    <mergeCell ref="K98:K100"/>
    <mergeCell ref="L98:L100"/>
    <mergeCell ref="A98:A100"/>
    <mergeCell ref="B98:B100"/>
    <mergeCell ref="C98:C100"/>
    <mergeCell ref="E98:E100"/>
    <mergeCell ref="F98:F100"/>
    <mergeCell ref="G98:G100"/>
    <mergeCell ref="H98:H100"/>
    <mergeCell ref="I95:I97"/>
    <mergeCell ref="J95:J97"/>
    <mergeCell ref="K95:K97"/>
    <mergeCell ref="L95:L97"/>
    <mergeCell ref="A95:A97"/>
    <mergeCell ref="B95:B97"/>
    <mergeCell ref="C95:C97"/>
    <mergeCell ref="E95:E97"/>
    <mergeCell ref="F95:F97"/>
    <mergeCell ref="G95:G97"/>
    <mergeCell ref="H95:H97"/>
    <mergeCell ref="I83:I85"/>
    <mergeCell ref="J83:J85"/>
    <mergeCell ref="K83:K85"/>
    <mergeCell ref="L83:L85"/>
    <mergeCell ref="A83:A85"/>
    <mergeCell ref="B83:B85"/>
    <mergeCell ref="C83:C85"/>
    <mergeCell ref="E83:E85"/>
    <mergeCell ref="F83:F85"/>
    <mergeCell ref="G83:G85"/>
    <mergeCell ref="H83:H85"/>
    <mergeCell ref="H73:H76"/>
    <mergeCell ref="I73:I76"/>
    <mergeCell ref="J73:J76"/>
    <mergeCell ref="K73:K76"/>
    <mergeCell ref="L73:L76"/>
    <mergeCell ref="O73:O76"/>
    <mergeCell ref="A70:A72"/>
    <mergeCell ref="A73:A76"/>
    <mergeCell ref="B73:B76"/>
    <mergeCell ref="C73:C76"/>
    <mergeCell ref="E73:E76"/>
    <mergeCell ref="F73:F76"/>
    <mergeCell ref="G73:G76"/>
    <mergeCell ref="G70:G72"/>
    <mergeCell ref="H70:H72"/>
    <mergeCell ref="J70:J72"/>
    <mergeCell ref="K70:K72"/>
    <mergeCell ref="L70:L72"/>
    <mergeCell ref="O70:O72"/>
    <mergeCell ref="H5:H6"/>
    <mergeCell ref="I5:I6"/>
    <mergeCell ref="B70:B72"/>
    <mergeCell ref="C70:C72"/>
    <mergeCell ref="E70:E72"/>
    <mergeCell ref="F70:F72"/>
    <mergeCell ref="I70:I72"/>
    <mergeCell ref="J5:J6"/>
    <mergeCell ref="K5:L5"/>
    <mergeCell ref="A4:T4"/>
    <mergeCell ref="A5:A6"/>
    <mergeCell ref="B5:B6"/>
    <mergeCell ref="C5:C6"/>
    <mergeCell ref="D5:D6"/>
    <mergeCell ref="E5:E6"/>
    <mergeCell ref="F5:F6"/>
  </mergeCells>
  <hyperlinks>
    <hyperlink ref="D119" r:id="rId1"/>
  </hyperlinks>
  <pageMargins left="0.7" right="0.7" top="0.75" bottom="0.75" header="0" footer="0"/>
  <pageSetup paperSize="9" scale="55"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5" topLeftCell="A6" activePane="bottomLeft" state="frozen"/>
      <selection pane="bottomLeft" activeCell="B7" sqref="B7"/>
    </sheetView>
  </sheetViews>
  <sheetFormatPr defaultColWidth="14.42578125" defaultRowHeight="15" customHeight="1"/>
  <cols>
    <col min="1" max="1" width="6.7109375" customWidth="1"/>
    <col min="2" max="2" width="62.28515625" customWidth="1"/>
    <col min="3" max="3" width="33.7109375" customWidth="1"/>
    <col min="4" max="4" width="35.42578125" customWidth="1"/>
    <col min="5" max="5" width="37" customWidth="1"/>
    <col min="6" max="6" width="34.7109375" customWidth="1"/>
    <col min="7" max="7" width="38.42578125" customWidth="1"/>
    <col min="8" max="9" width="9.140625" customWidth="1"/>
    <col min="10" max="26" width="8" customWidth="1"/>
  </cols>
  <sheetData>
    <row r="1" spans="1:26" ht="21.75" customHeight="1">
      <c r="A1" s="233" t="s">
        <v>450</v>
      </c>
      <c r="B1" s="233" t="s">
        <v>451</v>
      </c>
      <c r="C1" s="234"/>
      <c r="D1" s="189"/>
      <c r="E1" s="189"/>
      <c r="F1" s="189"/>
      <c r="G1" s="189"/>
      <c r="H1" s="189"/>
      <c r="I1" s="189"/>
      <c r="J1" s="189"/>
      <c r="K1" s="189"/>
      <c r="L1" s="189"/>
      <c r="M1" s="189"/>
      <c r="N1" s="189"/>
      <c r="O1" s="189"/>
      <c r="P1" s="189"/>
      <c r="Q1" s="189"/>
      <c r="R1" s="189"/>
      <c r="S1" s="189"/>
      <c r="T1" s="189"/>
      <c r="U1" s="189"/>
      <c r="V1" s="189"/>
      <c r="W1" s="189"/>
      <c r="X1" s="189"/>
      <c r="Y1" s="189"/>
      <c r="Z1" s="189"/>
    </row>
    <row r="2" spans="1:26" ht="1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row>
    <row r="3" spans="1:26" ht="25.5" customHeight="1">
      <c r="A3" s="465" t="s">
        <v>452</v>
      </c>
      <c r="B3" s="466"/>
      <c r="C3" s="466"/>
      <c r="D3" s="466"/>
      <c r="E3" s="466"/>
      <c r="F3" s="466"/>
      <c r="G3" s="467"/>
      <c r="H3" s="189"/>
      <c r="I3" s="189"/>
      <c r="J3" s="189"/>
      <c r="K3" s="189"/>
      <c r="L3" s="189"/>
      <c r="M3" s="189"/>
      <c r="N3" s="189"/>
      <c r="O3" s="189"/>
      <c r="P3" s="189"/>
      <c r="Q3" s="189"/>
      <c r="R3" s="189"/>
      <c r="S3" s="189"/>
      <c r="T3" s="189"/>
      <c r="U3" s="189"/>
      <c r="V3" s="189"/>
      <c r="W3" s="189"/>
      <c r="X3" s="189"/>
      <c r="Y3" s="189"/>
      <c r="Z3" s="189"/>
    </row>
    <row r="4" spans="1:26" ht="18.75" customHeight="1">
      <c r="A4" s="468" t="s">
        <v>453</v>
      </c>
      <c r="B4" s="470" t="s">
        <v>454</v>
      </c>
      <c r="C4" s="471" t="s">
        <v>455</v>
      </c>
      <c r="D4" s="412"/>
      <c r="E4" s="412"/>
      <c r="F4" s="413"/>
      <c r="G4" s="470" t="s">
        <v>456</v>
      </c>
      <c r="H4" s="189"/>
      <c r="I4" s="189"/>
      <c r="J4" s="189"/>
      <c r="K4" s="189"/>
      <c r="L4" s="189"/>
      <c r="M4" s="189"/>
      <c r="N4" s="189"/>
      <c r="O4" s="189"/>
      <c r="P4" s="189"/>
      <c r="Q4" s="189"/>
      <c r="R4" s="189"/>
      <c r="S4" s="189"/>
      <c r="T4" s="189"/>
      <c r="U4" s="189"/>
      <c r="V4" s="189"/>
      <c r="W4" s="189"/>
      <c r="X4" s="189"/>
      <c r="Y4" s="189"/>
      <c r="Z4" s="189"/>
    </row>
    <row r="5" spans="1:26" ht="26.25" customHeight="1">
      <c r="A5" s="469"/>
      <c r="B5" s="423"/>
      <c r="C5" s="235" t="s">
        <v>457</v>
      </c>
      <c r="D5" s="235" t="s">
        <v>458</v>
      </c>
      <c r="E5" s="235" t="s">
        <v>459</v>
      </c>
      <c r="F5" s="235" t="s">
        <v>460</v>
      </c>
      <c r="G5" s="408"/>
      <c r="H5" s="236" t="s">
        <v>461</v>
      </c>
      <c r="I5" s="236" t="s">
        <v>462</v>
      </c>
      <c r="J5" s="236" t="s">
        <v>463</v>
      </c>
      <c r="K5" s="236" t="s">
        <v>464</v>
      </c>
      <c r="L5" s="189"/>
      <c r="M5" s="189"/>
      <c r="N5" s="189"/>
      <c r="O5" s="189"/>
      <c r="P5" s="189"/>
      <c r="Q5" s="189"/>
      <c r="R5" s="189"/>
      <c r="S5" s="189"/>
      <c r="T5" s="189"/>
      <c r="U5" s="189"/>
      <c r="V5" s="189"/>
      <c r="W5" s="189"/>
      <c r="X5" s="189"/>
      <c r="Y5" s="189"/>
      <c r="Z5" s="189"/>
    </row>
    <row r="6" spans="1:26" ht="17.25" customHeight="1">
      <c r="A6" s="237">
        <v>1</v>
      </c>
      <c r="B6" s="237">
        <v>2</v>
      </c>
      <c r="C6" s="237">
        <v>3</v>
      </c>
      <c r="D6" s="237">
        <v>4</v>
      </c>
      <c r="E6" s="237">
        <v>5</v>
      </c>
      <c r="F6" s="237">
        <v>6</v>
      </c>
      <c r="G6" s="238"/>
      <c r="H6" s="239"/>
      <c r="I6" s="239"/>
      <c r="J6" s="239"/>
      <c r="K6" s="239"/>
      <c r="L6" s="239"/>
      <c r="M6" s="239"/>
      <c r="N6" s="239"/>
      <c r="O6" s="239"/>
      <c r="P6" s="239"/>
      <c r="Q6" s="239"/>
      <c r="R6" s="239"/>
      <c r="S6" s="239"/>
      <c r="T6" s="239"/>
      <c r="U6" s="239"/>
      <c r="V6" s="239"/>
      <c r="W6" s="239"/>
      <c r="X6" s="239"/>
      <c r="Y6" s="239"/>
      <c r="Z6" s="239"/>
    </row>
    <row r="7" spans="1:26" ht="21" customHeight="1">
      <c r="A7" s="240" t="s">
        <v>465</v>
      </c>
      <c r="B7" s="241" t="s">
        <v>466</v>
      </c>
      <c r="C7" s="242"/>
      <c r="D7" s="242"/>
      <c r="E7" s="242"/>
      <c r="F7" s="242"/>
      <c r="G7" s="238"/>
      <c r="H7" s="189"/>
      <c r="I7" s="189"/>
      <c r="J7" s="189"/>
      <c r="K7" s="189"/>
      <c r="L7" s="189"/>
      <c r="M7" s="189"/>
      <c r="N7" s="189"/>
      <c r="O7" s="189"/>
      <c r="P7" s="189"/>
      <c r="Q7" s="189"/>
      <c r="R7" s="189"/>
      <c r="S7" s="189"/>
      <c r="T7" s="189"/>
      <c r="U7" s="189"/>
      <c r="V7" s="189"/>
      <c r="W7" s="189"/>
      <c r="X7" s="189"/>
      <c r="Y7" s="189"/>
      <c r="Z7" s="189"/>
    </row>
    <row r="8" spans="1:26" ht="18" customHeight="1">
      <c r="A8" s="243" t="s">
        <v>467</v>
      </c>
      <c r="B8" s="244" t="s">
        <v>468</v>
      </c>
      <c r="C8" s="245" t="s">
        <v>469</v>
      </c>
      <c r="D8" s="245"/>
      <c r="E8" s="246"/>
      <c r="F8" s="246" t="s">
        <v>470</v>
      </c>
      <c r="G8" s="238">
        <v>10</v>
      </c>
      <c r="H8" s="236">
        <v>10</v>
      </c>
      <c r="I8" s="236">
        <v>10</v>
      </c>
      <c r="J8" s="236">
        <v>10</v>
      </c>
      <c r="K8" s="236">
        <v>10</v>
      </c>
      <c r="L8" s="189"/>
      <c r="M8" s="189"/>
      <c r="N8" s="189"/>
      <c r="O8" s="189"/>
      <c r="P8" s="189"/>
      <c r="Q8" s="189"/>
      <c r="R8" s="189"/>
      <c r="S8" s="189"/>
      <c r="T8" s="189"/>
      <c r="U8" s="189"/>
      <c r="V8" s="189"/>
      <c r="W8" s="189"/>
      <c r="X8" s="189"/>
      <c r="Y8" s="189"/>
      <c r="Z8" s="189"/>
    </row>
    <row r="9" spans="1:26" ht="58.5" customHeight="1">
      <c r="A9" s="243" t="s">
        <v>471</v>
      </c>
      <c r="B9" s="247" t="s">
        <v>472</v>
      </c>
      <c r="C9" s="245" t="s">
        <v>473</v>
      </c>
      <c r="D9" s="245" t="s">
        <v>474</v>
      </c>
      <c r="E9" s="245" t="s">
        <v>475</v>
      </c>
      <c r="F9" s="245" t="s">
        <v>476</v>
      </c>
      <c r="G9" s="238">
        <v>10</v>
      </c>
      <c r="H9" s="236">
        <v>10</v>
      </c>
      <c r="I9" s="236">
        <v>10</v>
      </c>
      <c r="J9" s="236">
        <v>10</v>
      </c>
      <c r="K9" s="236">
        <v>10</v>
      </c>
      <c r="L9" s="189"/>
      <c r="M9" s="189"/>
      <c r="N9" s="189"/>
      <c r="O9" s="189"/>
      <c r="P9" s="189"/>
      <c r="Q9" s="189"/>
      <c r="R9" s="189"/>
      <c r="S9" s="189"/>
      <c r="T9" s="189"/>
      <c r="U9" s="189"/>
      <c r="V9" s="189"/>
      <c r="W9" s="189"/>
      <c r="X9" s="189"/>
      <c r="Y9" s="189"/>
      <c r="Z9" s="189"/>
    </row>
    <row r="10" spans="1:26" ht="30" customHeight="1">
      <c r="A10" s="243" t="s">
        <v>477</v>
      </c>
      <c r="B10" s="248" t="s">
        <v>478</v>
      </c>
      <c r="C10" s="245" t="s">
        <v>473</v>
      </c>
      <c r="D10" s="245" t="s">
        <v>479</v>
      </c>
      <c r="E10" s="245" t="s">
        <v>480</v>
      </c>
      <c r="F10" s="245" t="s">
        <v>481</v>
      </c>
      <c r="G10" s="238">
        <v>10</v>
      </c>
      <c r="H10" s="236">
        <v>4</v>
      </c>
      <c r="I10" s="236">
        <v>7</v>
      </c>
      <c r="J10" s="236">
        <v>4</v>
      </c>
      <c r="K10" s="236">
        <v>7</v>
      </c>
      <c r="L10" s="189"/>
      <c r="M10" s="189"/>
      <c r="N10" s="189"/>
      <c r="O10" s="189"/>
      <c r="P10" s="189"/>
      <c r="Q10" s="189"/>
      <c r="R10" s="189"/>
      <c r="S10" s="189"/>
      <c r="T10" s="189"/>
      <c r="U10" s="189"/>
      <c r="V10" s="189"/>
      <c r="W10" s="189"/>
      <c r="X10" s="189"/>
      <c r="Y10" s="189"/>
      <c r="Z10" s="189"/>
    </row>
    <row r="11" spans="1:26" ht="18" customHeight="1">
      <c r="A11" s="243" t="s">
        <v>482</v>
      </c>
      <c r="B11" s="248" t="s">
        <v>483</v>
      </c>
      <c r="C11" s="245" t="s">
        <v>484</v>
      </c>
      <c r="D11" s="245" t="s">
        <v>485</v>
      </c>
      <c r="E11" s="245" t="s">
        <v>486</v>
      </c>
      <c r="F11" s="245" t="s">
        <v>487</v>
      </c>
      <c r="G11" s="238">
        <v>10</v>
      </c>
      <c r="H11" s="236">
        <v>4</v>
      </c>
      <c r="I11" s="236">
        <v>7</v>
      </c>
      <c r="J11" s="236">
        <v>4</v>
      </c>
      <c r="K11" s="236">
        <v>7</v>
      </c>
      <c r="L11" s="189"/>
      <c r="M11" s="189"/>
      <c r="N11" s="189"/>
      <c r="O11" s="189"/>
      <c r="P11" s="189"/>
      <c r="Q11" s="189"/>
      <c r="R11" s="189"/>
      <c r="S11" s="189"/>
      <c r="T11" s="189"/>
      <c r="U11" s="189"/>
      <c r="V11" s="189"/>
      <c r="W11" s="189"/>
      <c r="X11" s="189"/>
      <c r="Y11" s="189"/>
      <c r="Z11" s="189"/>
    </row>
    <row r="12" spans="1:26" ht="18" customHeight="1">
      <c r="A12" s="243" t="s">
        <v>488</v>
      </c>
      <c r="B12" s="248" t="s">
        <v>489</v>
      </c>
      <c r="C12" s="245" t="s">
        <v>484</v>
      </c>
      <c r="D12" s="245" t="s">
        <v>490</v>
      </c>
      <c r="E12" s="245" t="s">
        <v>491</v>
      </c>
      <c r="F12" s="245" t="s">
        <v>492</v>
      </c>
      <c r="G12" s="238">
        <v>10</v>
      </c>
      <c r="H12" s="236">
        <v>4</v>
      </c>
      <c r="I12" s="236">
        <v>7</v>
      </c>
      <c r="J12" s="236">
        <v>4</v>
      </c>
      <c r="K12" s="236">
        <v>7</v>
      </c>
      <c r="L12" s="189"/>
      <c r="M12" s="189"/>
      <c r="N12" s="189"/>
      <c r="O12" s="189"/>
      <c r="P12" s="189"/>
      <c r="Q12" s="189"/>
      <c r="R12" s="189"/>
      <c r="S12" s="189"/>
      <c r="T12" s="189"/>
      <c r="U12" s="189"/>
      <c r="V12" s="189"/>
      <c r="W12" s="189"/>
      <c r="X12" s="189"/>
      <c r="Y12" s="189"/>
      <c r="Z12" s="189"/>
    </row>
    <row r="13" spans="1:26" ht="60" customHeight="1">
      <c r="A13" s="243" t="s">
        <v>493</v>
      </c>
      <c r="B13" s="249" t="s">
        <v>494</v>
      </c>
      <c r="C13" s="245" t="s">
        <v>495</v>
      </c>
      <c r="D13" s="245" t="s">
        <v>496</v>
      </c>
      <c r="E13" s="245" t="s">
        <v>497</v>
      </c>
      <c r="F13" s="245" t="s">
        <v>498</v>
      </c>
      <c r="G13" s="238">
        <v>10</v>
      </c>
      <c r="H13" s="236">
        <v>7</v>
      </c>
      <c r="I13" s="236">
        <v>10</v>
      </c>
      <c r="J13" s="236">
        <v>7</v>
      </c>
      <c r="K13" s="236">
        <v>10</v>
      </c>
      <c r="L13" s="189"/>
      <c r="M13" s="189"/>
      <c r="N13" s="189"/>
      <c r="O13" s="189"/>
      <c r="P13" s="189"/>
      <c r="Q13" s="189"/>
      <c r="R13" s="189"/>
      <c r="S13" s="189"/>
      <c r="T13" s="189"/>
      <c r="U13" s="189"/>
      <c r="V13" s="189"/>
      <c r="W13" s="189"/>
      <c r="X13" s="189"/>
      <c r="Y13" s="189"/>
      <c r="Z13" s="189"/>
    </row>
    <row r="14" spans="1:26" ht="20.25" customHeight="1">
      <c r="A14" s="243"/>
      <c r="B14" s="250" t="s">
        <v>499</v>
      </c>
      <c r="C14" s="251"/>
      <c r="D14" s="251"/>
      <c r="E14" s="251"/>
      <c r="F14" s="251"/>
      <c r="G14" s="252">
        <f>(G8+G9+G10+G11+G12+G13)/6</f>
        <v>10</v>
      </c>
      <c r="H14" s="189"/>
      <c r="I14" s="189"/>
      <c r="J14" s="189"/>
      <c r="K14" s="189"/>
      <c r="L14" s="189"/>
      <c r="M14" s="189"/>
      <c r="N14" s="189"/>
      <c r="O14" s="189"/>
      <c r="P14" s="189"/>
      <c r="Q14" s="189"/>
      <c r="R14" s="189"/>
      <c r="S14" s="189"/>
      <c r="T14" s="189"/>
      <c r="U14" s="189"/>
      <c r="V14" s="189"/>
      <c r="W14" s="189"/>
      <c r="X14" s="189"/>
      <c r="Y14" s="189"/>
      <c r="Z14" s="189"/>
    </row>
    <row r="15" spans="1:26" ht="18" customHeight="1">
      <c r="A15" s="253" t="s">
        <v>450</v>
      </c>
      <c r="B15" s="254" t="s">
        <v>500</v>
      </c>
      <c r="C15" s="255"/>
      <c r="D15" s="256"/>
      <c r="E15" s="242"/>
      <c r="F15" s="242"/>
      <c r="G15" s="257"/>
      <c r="H15" s="189"/>
      <c r="I15" s="189"/>
      <c r="J15" s="189"/>
      <c r="K15" s="189"/>
      <c r="L15" s="189"/>
      <c r="M15" s="189"/>
      <c r="N15" s="189"/>
      <c r="O15" s="189"/>
      <c r="P15" s="189"/>
      <c r="Q15" s="189"/>
      <c r="R15" s="189"/>
      <c r="S15" s="189"/>
      <c r="T15" s="189"/>
      <c r="U15" s="189"/>
      <c r="V15" s="189"/>
      <c r="W15" s="189"/>
      <c r="X15" s="189"/>
      <c r="Y15" s="189"/>
      <c r="Z15" s="189"/>
    </row>
    <row r="16" spans="1:26" ht="202.5" customHeight="1">
      <c r="A16" s="243" t="s">
        <v>501</v>
      </c>
      <c r="B16" s="258" t="s">
        <v>502</v>
      </c>
      <c r="C16" s="245" t="s">
        <v>503</v>
      </c>
      <c r="D16" s="244" t="s">
        <v>504</v>
      </c>
      <c r="E16" s="244" t="s">
        <v>505</v>
      </c>
      <c r="F16" s="244" t="s">
        <v>506</v>
      </c>
      <c r="G16" s="238">
        <v>10</v>
      </c>
      <c r="H16" s="236">
        <v>10</v>
      </c>
      <c r="I16" s="236">
        <v>10</v>
      </c>
      <c r="J16" s="236">
        <v>10</v>
      </c>
      <c r="K16" s="236">
        <v>10</v>
      </c>
      <c r="L16" s="189"/>
      <c r="M16" s="189"/>
      <c r="N16" s="189"/>
      <c r="O16" s="189"/>
      <c r="P16" s="189"/>
      <c r="Q16" s="189"/>
      <c r="R16" s="189"/>
      <c r="S16" s="189"/>
      <c r="T16" s="189"/>
      <c r="U16" s="189"/>
      <c r="V16" s="189"/>
      <c r="W16" s="189"/>
      <c r="X16" s="189"/>
      <c r="Y16" s="189"/>
      <c r="Z16" s="189"/>
    </row>
    <row r="17" spans="1:26" ht="343.5" customHeight="1">
      <c r="A17" s="243" t="s">
        <v>507</v>
      </c>
      <c r="B17" s="258" t="s">
        <v>508</v>
      </c>
      <c r="C17" s="245" t="s">
        <v>503</v>
      </c>
      <c r="D17" s="244" t="s">
        <v>509</v>
      </c>
      <c r="E17" s="244" t="s">
        <v>510</v>
      </c>
      <c r="F17" s="244" t="s">
        <v>511</v>
      </c>
      <c r="G17" s="238">
        <v>10</v>
      </c>
      <c r="H17" s="236">
        <v>10</v>
      </c>
      <c r="I17" s="236">
        <v>10</v>
      </c>
      <c r="J17" s="236">
        <v>10</v>
      </c>
      <c r="K17" s="236">
        <v>10</v>
      </c>
      <c r="L17" s="189"/>
      <c r="M17" s="189"/>
      <c r="N17" s="189"/>
      <c r="O17" s="189"/>
      <c r="P17" s="189"/>
      <c r="Q17" s="189"/>
      <c r="R17" s="189"/>
      <c r="S17" s="189"/>
      <c r="T17" s="189"/>
      <c r="U17" s="189"/>
      <c r="V17" s="189"/>
      <c r="W17" s="189"/>
      <c r="X17" s="189"/>
      <c r="Y17" s="189"/>
      <c r="Z17" s="189"/>
    </row>
    <row r="18" spans="1:26" ht="62.25" customHeight="1">
      <c r="A18" s="259" t="s">
        <v>512</v>
      </c>
      <c r="B18" s="260" t="s">
        <v>513</v>
      </c>
      <c r="C18" s="245" t="s">
        <v>503</v>
      </c>
      <c r="D18" s="244" t="s">
        <v>514</v>
      </c>
      <c r="E18" s="244" t="s">
        <v>515</v>
      </c>
      <c r="F18" s="244" t="s">
        <v>516</v>
      </c>
      <c r="G18" s="238">
        <v>10</v>
      </c>
      <c r="H18" s="236">
        <v>10</v>
      </c>
      <c r="I18" s="236">
        <v>10</v>
      </c>
      <c r="J18" s="236">
        <v>10</v>
      </c>
      <c r="K18" s="236">
        <v>10</v>
      </c>
      <c r="L18" s="189"/>
      <c r="M18" s="189"/>
      <c r="N18" s="189"/>
      <c r="O18" s="189"/>
      <c r="P18" s="189"/>
      <c r="Q18" s="189"/>
      <c r="R18" s="189"/>
      <c r="S18" s="189"/>
      <c r="T18" s="189"/>
      <c r="U18" s="189"/>
      <c r="V18" s="189"/>
      <c r="W18" s="189"/>
      <c r="X18" s="189"/>
      <c r="Y18" s="189"/>
      <c r="Z18" s="189"/>
    </row>
    <row r="19" spans="1:26" ht="62.25" customHeight="1">
      <c r="A19" s="446" t="s">
        <v>517</v>
      </c>
      <c r="B19" s="261" t="s">
        <v>518</v>
      </c>
      <c r="C19" s="472" t="s">
        <v>503</v>
      </c>
      <c r="D19" s="445" t="s">
        <v>519</v>
      </c>
      <c r="E19" s="445" t="s">
        <v>520</v>
      </c>
      <c r="F19" s="446" t="s">
        <v>521</v>
      </c>
      <c r="G19" s="447">
        <v>10</v>
      </c>
      <c r="H19" s="448">
        <v>10</v>
      </c>
      <c r="I19" s="448">
        <v>10</v>
      </c>
      <c r="J19" s="448">
        <v>10</v>
      </c>
      <c r="K19" s="448">
        <v>10</v>
      </c>
      <c r="L19" s="189"/>
      <c r="M19" s="189"/>
      <c r="N19" s="189"/>
      <c r="O19" s="189"/>
      <c r="P19" s="189"/>
      <c r="Q19" s="189"/>
      <c r="R19" s="189"/>
      <c r="S19" s="189"/>
      <c r="T19" s="189"/>
      <c r="U19" s="189"/>
      <c r="V19" s="189"/>
      <c r="W19" s="189"/>
      <c r="X19" s="189"/>
      <c r="Y19" s="189"/>
      <c r="Z19" s="189"/>
    </row>
    <row r="20" spans="1:26" ht="46.5" customHeight="1">
      <c r="A20" s="411"/>
      <c r="B20" s="262" t="s">
        <v>522</v>
      </c>
      <c r="C20" s="416"/>
      <c r="D20" s="411"/>
      <c r="E20" s="411"/>
      <c r="F20" s="411"/>
      <c r="G20" s="411"/>
      <c r="H20" s="415"/>
      <c r="I20" s="415"/>
      <c r="J20" s="415"/>
      <c r="K20" s="415"/>
      <c r="L20" s="189"/>
      <c r="M20" s="189"/>
      <c r="N20" s="189"/>
      <c r="O20" s="189"/>
      <c r="P20" s="189"/>
      <c r="Q20" s="189"/>
      <c r="R20" s="189"/>
      <c r="S20" s="189"/>
      <c r="T20" s="189"/>
      <c r="U20" s="189"/>
      <c r="V20" s="189"/>
      <c r="W20" s="189"/>
      <c r="X20" s="189"/>
      <c r="Y20" s="189"/>
      <c r="Z20" s="189"/>
    </row>
    <row r="21" spans="1:26" ht="54" customHeight="1">
      <c r="A21" s="411"/>
      <c r="B21" s="263" t="s">
        <v>523</v>
      </c>
      <c r="C21" s="416"/>
      <c r="D21" s="411"/>
      <c r="E21" s="411"/>
      <c r="F21" s="411"/>
      <c r="G21" s="411"/>
      <c r="H21" s="415"/>
      <c r="I21" s="415"/>
      <c r="J21" s="415"/>
      <c r="K21" s="415"/>
      <c r="L21" s="189"/>
      <c r="M21" s="189"/>
      <c r="N21" s="189"/>
      <c r="O21" s="189"/>
      <c r="P21" s="189"/>
      <c r="Q21" s="189"/>
      <c r="R21" s="189"/>
      <c r="S21" s="189"/>
      <c r="T21" s="189"/>
      <c r="U21" s="189"/>
      <c r="V21" s="189"/>
      <c r="W21" s="189"/>
      <c r="X21" s="189"/>
      <c r="Y21" s="189"/>
      <c r="Z21" s="189"/>
    </row>
    <row r="22" spans="1:26" ht="18" customHeight="1">
      <c r="A22" s="408"/>
      <c r="B22" s="264" t="s">
        <v>524</v>
      </c>
      <c r="C22" s="410"/>
      <c r="D22" s="408"/>
      <c r="E22" s="408"/>
      <c r="F22" s="408"/>
      <c r="G22" s="408"/>
      <c r="H22" s="415"/>
      <c r="I22" s="415"/>
      <c r="J22" s="415"/>
      <c r="K22" s="415"/>
      <c r="L22" s="189"/>
      <c r="M22" s="189"/>
      <c r="N22" s="189"/>
      <c r="O22" s="189"/>
      <c r="P22" s="189"/>
      <c r="Q22" s="189"/>
      <c r="R22" s="189"/>
      <c r="S22" s="189"/>
      <c r="T22" s="189"/>
      <c r="U22" s="189"/>
      <c r="V22" s="189"/>
      <c r="W22" s="189"/>
      <c r="X22" s="189"/>
      <c r="Y22" s="189"/>
      <c r="Z22" s="189"/>
    </row>
    <row r="23" spans="1:26" ht="54" customHeight="1">
      <c r="A23" s="446" t="s">
        <v>525</v>
      </c>
      <c r="B23" s="265" t="s">
        <v>526</v>
      </c>
      <c r="C23" s="449" t="s">
        <v>503</v>
      </c>
      <c r="D23" s="446" t="s">
        <v>527</v>
      </c>
      <c r="E23" s="446" t="s">
        <v>528</v>
      </c>
      <c r="F23" s="446" t="s">
        <v>527</v>
      </c>
      <c r="G23" s="447">
        <v>10</v>
      </c>
      <c r="H23" s="448">
        <v>7</v>
      </c>
      <c r="I23" s="448">
        <v>7</v>
      </c>
      <c r="J23" s="448">
        <v>7</v>
      </c>
      <c r="K23" s="448">
        <v>7</v>
      </c>
      <c r="L23" s="189"/>
      <c r="M23" s="189"/>
      <c r="N23" s="189"/>
      <c r="O23" s="189"/>
      <c r="P23" s="189"/>
      <c r="Q23" s="189"/>
      <c r="R23" s="189"/>
      <c r="S23" s="189"/>
      <c r="T23" s="189"/>
      <c r="U23" s="189"/>
      <c r="V23" s="189"/>
      <c r="W23" s="189"/>
      <c r="X23" s="189"/>
      <c r="Y23" s="189"/>
      <c r="Z23" s="189"/>
    </row>
    <row r="24" spans="1:26" ht="18" customHeight="1">
      <c r="A24" s="411"/>
      <c r="B24" s="265" t="s">
        <v>529</v>
      </c>
      <c r="C24" s="416"/>
      <c r="D24" s="411"/>
      <c r="E24" s="411"/>
      <c r="F24" s="411"/>
      <c r="G24" s="411"/>
      <c r="H24" s="415"/>
      <c r="I24" s="415"/>
      <c r="J24" s="415"/>
      <c r="K24" s="415"/>
      <c r="L24" s="189"/>
      <c r="M24" s="189"/>
      <c r="N24" s="189"/>
      <c r="O24" s="189"/>
      <c r="P24" s="189"/>
      <c r="Q24" s="189"/>
      <c r="R24" s="189"/>
      <c r="S24" s="189"/>
      <c r="T24" s="189"/>
      <c r="U24" s="189"/>
      <c r="V24" s="189"/>
      <c r="W24" s="189"/>
      <c r="X24" s="189"/>
      <c r="Y24" s="189"/>
      <c r="Z24" s="189"/>
    </row>
    <row r="25" spans="1:26" ht="18" customHeight="1">
      <c r="A25" s="411"/>
      <c r="B25" s="265" t="s">
        <v>530</v>
      </c>
      <c r="C25" s="416"/>
      <c r="D25" s="411"/>
      <c r="E25" s="411"/>
      <c r="F25" s="411"/>
      <c r="G25" s="411"/>
      <c r="H25" s="415"/>
      <c r="I25" s="415"/>
      <c r="J25" s="415"/>
      <c r="K25" s="415"/>
      <c r="L25" s="189"/>
      <c r="M25" s="189"/>
      <c r="N25" s="189"/>
      <c r="O25" s="189"/>
      <c r="P25" s="189"/>
      <c r="Q25" s="189"/>
      <c r="R25" s="189"/>
      <c r="S25" s="189"/>
      <c r="T25" s="189"/>
      <c r="U25" s="189"/>
      <c r="V25" s="189"/>
      <c r="W25" s="189"/>
      <c r="X25" s="189"/>
      <c r="Y25" s="189"/>
      <c r="Z25" s="189"/>
    </row>
    <row r="26" spans="1:26" ht="18" customHeight="1">
      <c r="A26" s="411"/>
      <c r="B26" s="265" t="s">
        <v>531</v>
      </c>
      <c r="C26" s="416"/>
      <c r="D26" s="411"/>
      <c r="E26" s="411"/>
      <c r="F26" s="411"/>
      <c r="G26" s="411"/>
      <c r="H26" s="415"/>
      <c r="I26" s="415"/>
      <c r="J26" s="415"/>
      <c r="K26" s="415"/>
      <c r="L26" s="189"/>
      <c r="M26" s="189"/>
      <c r="N26" s="189"/>
      <c r="O26" s="189"/>
      <c r="P26" s="189"/>
      <c r="Q26" s="189"/>
      <c r="R26" s="189"/>
      <c r="S26" s="189"/>
      <c r="T26" s="189"/>
      <c r="U26" s="189"/>
      <c r="V26" s="189"/>
      <c r="W26" s="189"/>
      <c r="X26" s="189"/>
      <c r="Y26" s="189"/>
      <c r="Z26" s="189"/>
    </row>
    <row r="27" spans="1:26" ht="42.75" customHeight="1">
      <c r="A27" s="411"/>
      <c r="B27" s="265" t="s">
        <v>532</v>
      </c>
      <c r="C27" s="416"/>
      <c r="D27" s="411"/>
      <c r="E27" s="411"/>
      <c r="F27" s="411"/>
      <c r="G27" s="411"/>
      <c r="H27" s="415"/>
      <c r="I27" s="415"/>
      <c r="J27" s="415"/>
      <c r="K27" s="415"/>
      <c r="L27" s="189"/>
      <c r="M27" s="189"/>
      <c r="N27" s="189"/>
      <c r="O27" s="189"/>
      <c r="P27" s="189"/>
      <c r="Q27" s="189"/>
      <c r="R27" s="189"/>
      <c r="S27" s="189"/>
      <c r="T27" s="189"/>
      <c r="U27" s="189"/>
      <c r="V27" s="189"/>
      <c r="W27" s="189"/>
      <c r="X27" s="189"/>
      <c r="Y27" s="189"/>
      <c r="Z27" s="189"/>
    </row>
    <row r="28" spans="1:26" ht="45" customHeight="1">
      <c r="A28" s="408"/>
      <c r="B28" s="265" t="s">
        <v>533</v>
      </c>
      <c r="C28" s="410"/>
      <c r="D28" s="408"/>
      <c r="E28" s="408"/>
      <c r="F28" s="408"/>
      <c r="G28" s="408"/>
      <c r="H28" s="415"/>
      <c r="I28" s="415"/>
      <c r="J28" s="415"/>
      <c r="K28" s="415"/>
      <c r="L28" s="189"/>
      <c r="M28" s="189"/>
      <c r="N28" s="189"/>
      <c r="O28" s="189"/>
      <c r="P28" s="189"/>
      <c r="Q28" s="189"/>
      <c r="R28" s="189"/>
      <c r="S28" s="189"/>
      <c r="T28" s="189"/>
      <c r="U28" s="189"/>
      <c r="V28" s="189"/>
      <c r="W28" s="189"/>
      <c r="X28" s="189"/>
      <c r="Y28" s="189"/>
      <c r="Z28" s="189"/>
    </row>
    <row r="29" spans="1:26" ht="42" customHeight="1">
      <c r="A29" s="446" t="s">
        <v>534</v>
      </c>
      <c r="B29" s="266" t="s">
        <v>535</v>
      </c>
      <c r="C29" s="449" t="s">
        <v>503</v>
      </c>
      <c r="D29" s="445" t="s">
        <v>536</v>
      </c>
      <c r="E29" s="445" t="s">
        <v>537</v>
      </c>
      <c r="F29" s="445" t="s">
        <v>538</v>
      </c>
      <c r="G29" s="447">
        <v>10</v>
      </c>
      <c r="H29" s="448">
        <v>4</v>
      </c>
      <c r="I29" s="448">
        <v>4</v>
      </c>
      <c r="J29" s="448">
        <v>4</v>
      </c>
      <c r="K29" s="448">
        <v>4</v>
      </c>
      <c r="L29" s="189"/>
      <c r="M29" s="189"/>
      <c r="N29" s="189"/>
      <c r="O29" s="189"/>
      <c r="P29" s="189"/>
      <c r="Q29" s="189"/>
      <c r="R29" s="189"/>
      <c r="S29" s="189"/>
      <c r="T29" s="189"/>
      <c r="U29" s="189"/>
      <c r="V29" s="189"/>
      <c r="W29" s="189"/>
      <c r="X29" s="189"/>
      <c r="Y29" s="189"/>
      <c r="Z29" s="189"/>
    </row>
    <row r="30" spans="1:26" ht="15.75" customHeight="1">
      <c r="A30" s="411"/>
      <c r="B30" s="267" t="s">
        <v>539</v>
      </c>
      <c r="C30" s="416"/>
      <c r="D30" s="411"/>
      <c r="E30" s="411"/>
      <c r="F30" s="411"/>
      <c r="G30" s="411"/>
      <c r="H30" s="415"/>
      <c r="I30" s="415"/>
      <c r="J30" s="415"/>
      <c r="K30" s="415"/>
      <c r="L30" s="189"/>
      <c r="M30" s="189"/>
      <c r="N30" s="189"/>
      <c r="O30" s="189"/>
      <c r="P30" s="189"/>
      <c r="Q30" s="189"/>
      <c r="R30" s="189"/>
      <c r="S30" s="189"/>
      <c r="T30" s="189"/>
      <c r="U30" s="189"/>
      <c r="V30" s="189"/>
      <c r="W30" s="189"/>
      <c r="X30" s="189"/>
      <c r="Y30" s="189"/>
      <c r="Z30" s="189"/>
    </row>
    <row r="31" spans="1:26" ht="24.75" customHeight="1">
      <c r="A31" s="411"/>
      <c r="B31" s="267" t="s">
        <v>540</v>
      </c>
      <c r="C31" s="416"/>
      <c r="D31" s="411"/>
      <c r="E31" s="411"/>
      <c r="F31" s="411"/>
      <c r="G31" s="411"/>
      <c r="H31" s="415"/>
      <c r="I31" s="415"/>
      <c r="J31" s="415"/>
      <c r="K31" s="415"/>
      <c r="L31" s="189"/>
      <c r="M31" s="189"/>
      <c r="N31" s="189"/>
      <c r="O31" s="189"/>
      <c r="P31" s="189"/>
      <c r="Q31" s="189"/>
      <c r="R31" s="189"/>
      <c r="S31" s="189"/>
      <c r="T31" s="189"/>
      <c r="U31" s="189"/>
      <c r="V31" s="189"/>
      <c r="W31" s="189"/>
      <c r="X31" s="189"/>
      <c r="Y31" s="189"/>
      <c r="Z31" s="189"/>
    </row>
    <row r="32" spans="1:26" ht="20.25" customHeight="1">
      <c r="A32" s="411"/>
      <c r="B32" s="267" t="s">
        <v>541</v>
      </c>
      <c r="C32" s="416"/>
      <c r="D32" s="411"/>
      <c r="E32" s="411"/>
      <c r="F32" s="411"/>
      <c r="G32" s="411"/>
      <c r="H32" s="415"/>
      <c r="I32" s="415"/>
      <c r="J32" s="415"/>
      <c r="K32" s="415"/>
      <c r="L32" s="189"/>
      <c r="M32" s="189"/>
      <c r="N32" s="189"/>
      <c r="O32" s="189"/>
      <c r="P32" s="189"/>
      <c r="Q32" s="189"/>
      <c r="R32" s="189"/>
      <c r="S32" s="189"/>
      <c r="T32" s="189"/>
      <c r="U32" s="189"/>
      <c r="V32" s="189"/>
      <c r="W32" s="189"/>
      <c r="X32" s="189"/>
      <c r="Y32" s="189"/>
      <c r="Z32" s="189"/>
    </row>
    <row r="33" spans="1:26" ht="12.75" customHeight="1">
      <c r="A33" s="408"/>
      <c r="B33" s="268" t="s">
        <v>542</v>
      </c>
      <c r="C33" s="410"/>
      <c r="D33" s="408"/>
      <c r="E33" s="408"/>
      <c r="F33" s="408"/>
      <c r="G33" s="408"/>
      <c r="H33" s="415"/>
      <c r="I33" s="415"/>
      <c r="J33" s="415"/>
      <c r="K33" s="415"/>
      <c r="L33" s="189"/>
      <c r="M33" s="189"/>
      <c r="N33" s="189"/>
      <c r="O33" s="189"/>
      <c r="P33" s="189"/>
      <c r="Q33" s="189"/>
      <c r="R33" s="189"/>
      <c r="S33" s="189"/>
      <c r="T33" s="189"/>
      <c r="U33" s="189"/>
      <c r="V33" s="189"/>
      <c r="W33" s="189"/>
      <c r="X33" s="189"/>
      <c r="Y33" s="189"/>
      <c r="Z33" s="189"/>
    </row>
    <row r="34" spans="1:26" ht="62.25" customHeight="1">
      <c r="A34" s="269" t="s">
        <v>543</v>
      </c>
      <c r="B34" s="270" t="s">
        <v>544</v>
      </c>
      <c r="C34" s="244" t="s">
        <v>545</v>
      </c>
      <c r="D34" s="249" t="s">
        <v>546</v>
      </c>
      <c r="E34" s="271" t="s">
        <v>547</v>
      </c>
      <c r="F34" s="272" t="s">
        <v>548</v>
      </c>
      <c r="G34" s="238">
        <v>10</v>
      </c>
      <c r="H34" s="236">
        <v>10</v>
      </c>
      <c r="I34" s="236">
        <v>10</v>
      </c>
      <c r="J34" s="236">
        <v>10</v>
      </c>
      <c r="K34" s="236">
        <v>10</v>
      </c>
      <c r="L34" s="189"/>
      <c r="M34" s="189"/>
      <c r="N34" s="189"/>
      <c r="O34" s="189"/>
      <c r="P34" s="189"/>
      <c r="Q34" s="189"/>
      <c r="R34" s="189"/>
      <c r="S34" s="189"/>
      <c r="T34" s="189"/>
      <c r="U34" s="189"/>
      <c r="V34" s="189"/>
      <c r="W34" s="189"/>
      <c r="X34" s="189"/>
      <c r="Y34" s="189"/>
      <c r="Z34" s="189"/>
    </row>
    <row r="35" spans="1:26" ht="69" customHeight="1">
      <c r="A35" s="243" t="s">
        <v>549</v>
      </c>
      <c r="B35" s="249" t="s">
        <v>550</v>
      </c>
      <c r="C35" s="244" t="s">
        <v>545</v>
      </c>
      <c r="D35" s="273" t="s">
        <v>551</v>
      </c>
      <c r="E35" s="273" t="s">
        <v>552</v>
      </c>
      <c r="F35" s="245" t="s">
        <v>553</v>
      </c>
      <c r="G35" s="274">
        <v>10</v>
      </c>
      <c r="H35" s="236">
        <v>4</v>
      </c>
      <c r="I35" s="236">
        <v>4</v>
      </c>
      <c r="J35" s="236">
        <v>4</v>
      </c>
      <c r="K35" s="236">
        <v>4</v>
      </c>
      <c r="L35" s="189"/>
      <c r="M35" s="189"/>
      <c r="N35" s="189"/>
      <c r="O35" s="189"/>
      <c r="P35" s="189"/>
      <c r="Q35" s="189"/>
      <c r="R35" s="189"/>
      <c r="S35" s="189"/>
      <c r="T35" s="189"/>
      <c r="U35" s="189"/>
      <c r="V35" s="189"/>
      <c r="W35" s="189"/>
      <c r="X35" s="189"/>
      <c r="Y35" s="189"/>
      <c r="Z35" s="189"/>
    </row>
    <row r="36" spans="1:26" ht="111" customHeight="1">
      <c r="A36" s="259" t="s">
        <v>554</v>
      </c>
      <c r="B36" s="275" t="s">
        <v>555</v>
      </c>
      <c r="C36" s="276" t="s">
        <v>545</v>
      </c>
      <c r="D36" s="245" t="s">
        <v>556</v>
      </c>
      <c r="E36" s="245" t="s">
        <v>557</v>
      </c>
      <c r="F36" s="245" t="s">
        <v>557</v>
      </c>
      <c r="G36" s="274">
        <v>10</v>
      </c>
      <c r="H36" s="236">
        <v>7</v>
      </c>
      <c r="I36" s="236">
        <v>10</v>
      </c>
      <c r="J36" s="236">
        <v>7</v>
      </c>
      <c r="K36" s="236">
        <v>10</v>
      </c>
      <c r="L36" s="189"/>
      <c r="M36" s="189"/>
      <c r="N36" s="189"/>
      <c r="O36" s="189"/>
      <c r="P36" s="189"/>
      <c r="Q36" s="189"/>
      <c r="R36" s="189"/>
      <c r="S36" s="189"/>
      <c r="T36" s="189"/>
      <c r="U36" s="189"/>
      <c r="V36" s="189"/>
      <c r="W36" s="189"/>
      <c r="X36" s="189"/>
      <c r="Y36" s="189"/>
      <c r="Z36" s="189"/>
    </row>
    <row r="37" spans="1:26" ht="35.25" customHeight="1">
      <c r="A37" s="259" t="s">
        <v>558</v>
      </c>
      <c r="B37" s="277" t="s">
        <v>559</v>
      </c>
      <c r="C37" s="451" t="s">
        <v>545</v>
      </c>
      <c r="D37" s="458" t="s">
        <v>560</v>
      </c>
      <c r="E37" s="445" t="s">
        <v>561</v>
      </c>
      <c r="F37" s="445" t="s">
        <v>562</v>
      </c>
      <c r="G37" s="447">
        <v>7</v>
      </c>
      <c r="H37" s="448">
        <v>4</v>
      </c>
      <c r="I37" s="448">
        <v>4</v>
      </c>
      <c r="J37" s="448">
        <v>4</v>
      </c>
      <c r="K37" s="448">
        <v>4</v>
      </c>
      <c r="L37" s="189"/>
      <c r="M37" s="189"/>
      <c r="N37" s="189"/>
      <c r="O37" s="189"/>
      <c r="P37" s="189"/>
      <c r="Q37" s="189"/>
      <c r="R37" s="189"/>
      <c r="S37" s="189"/>
      <c r="T37" s="189"/>
      <c r="U37" s="189"/>
      <c r="V37" s="189"/>
      <c r="W37" s="189"/>
      <c r="X37" s="189"/>
      <c r="Y37" s="189"/>
      <c r="Z37" s="189"/>
    </row>
    <row r="38" spans="1:26" ht="20.25" customHeight="1">
      <c r="A38" s="278"/>
      <c r="B38" s="279" t="s">
        <v>563</v>
      </c>
      <c r="C38" s="416"/>
      <c r="D38" s="411"/>
      <c r="E38" s="411"/>
      <c r="F38" s="411"/>
      <c r="G38" s="411"/>
      <c r="H38" s="415"/>
      <c r="I38" s="415"/>
      <c r="J38" s="415"/>
      <c r="K38" s="415"/>
      <c r="L38" s="189"/>
      <c r="M38" s="189"/>
      <c r="N38" s="189"/>
      <c r="O38" s="189"/>
      <c r="P38" s="189"/>
      <c r="Q38" s="189"/>
      <c r="R38" s="189"/>
      <c r="S38" s="189"/>
      <c r="T38" s="189"/>
      <c r="U38" s="189"/>
      <c r="V38" s="189"/>
      <c r="W38" s="189"/>
      <c r="X38" s="189"/>
      <c r="Y38" s="189"/>
      <c r="Z38" s="189"/>
    </row>
    <row r="39" spans="1:26" ht="18" customHeight="1">
      <c r="A39" s="278"/>
      <c r="B39" s="280" t="s">
        <v>564</v>
      </c>
      <c r="C39" s="410"/>
      <c r="D39" s="408"/>
      <c r="E39" s="408"/>
      <c r="F39" s="408"/>
      <c r="G39" s="408"/>
      <c r="H39" s="415"/>
      <c r="I39" s="415"/>
      <c r="J39" s="415"/>
      <c r="K39" s="415"/>
      <c r="L39" s="189"/>
      <c r="M39" s="189"/>
      <c r="N39" s="189"/>
      <c r="O39" s="189"/>
      <c r="P39" s="189"/>
      <c r="Q39" s="189"/>
      <c r="R39" s="189"/>
      <c r="S39" s="189"/>
      <c r="T39" s="189"/>
      <c r="U39" s="189"/>
      <c r="V39" s="189"/>
      <c r="W39" s="189"/>
      <c r="X39" s="189"/>
      <c r="Y39" s="189"/>
      <c r="Z39" s="189"/>
    </row>
    <row r="40" spans="1:26" ht="51.75" customHeight="1">
      <c r="A40" s="259" t="s">
        <v>565</v>
      </c>
      <c r="B40" s="281" t="s">
        <v>566</v>
      </c>
      <c r="C40" s="451" t="s">
        <v>545</v>
      </c>
      <c r="D40" s="445" t="s">
        <v>567</v>
      </c>
      <c r="E40" s="445" t="s">
        <v>568</v>
      </c>
      <c r="F40" s="445" t="s">
        <v>569</v>
      </c>
      <c r="G40" s="452">
        <v>10</v>
      </c>
      <c r="H40" s="450"/>
      <c r="I40" s="450"/>
      <c r="J40" s="450"/>
      <c r="K40" s="450"/>
      <c r="L40" s="189"/>
      <c r="M40" s="189"/>
      <c r="N40" s="189"/>
      <c r="O40" s="189"/>
      <c r="P40" s="189"/>
      <c r="Q40" s="189"/>
      <c r="R40" s="189"/>
      <c r="S40" s="189"/>
      <c r="T40" s="189"/>
      <c r="U40" s="189"/>
      <c r="V40" s="189"/>
      <c r="W40" s="189"/>
      <c r="X40" s="189"/>
      <c r="Y40" s="189"/>
      <c r="Z40" s="189"/>
    </row>
    <row r="41" spans="1:26" ht="35.25" customHeight="1">
      <c r="A41" s="282"/>
      <c r="B41" s="283" t="s">
        <v>570</v>
      </c>
      <c r="C41" s="416"/>
      <c r="D41" s="411"/>
      <c r="E41" s="411"/>
      <c r="F41" s="411"/>
      <c r="G41" s="411"/>
      <c r="H41" s="415"/>
      <c r="I41" s="415"/>
      <c r="J41" s="415"/>
      <c r="K41" s="415"/>
      <c r="L41" s="189"/>
      <c r="M41" s="189"/>
      <c r="N41" s="189"/>
      <c r="O41" s="189"/>
      <c r="P41" s="189"/>
      <c r="Q41" s="189"/>
      <c r="R41" s="189"/>
      <c r="S41" s="189"/>
      <c r="T41" s="189"/>
      <c r="U41" s="189"/>
      <c r="V41" s="189"/>
      <c r="W41" s="189"/>
      <c r="X41" s="189"/>
      <c r="Y41" s="189"/>
      <c r="Z41" s="189"/>
    </row>
    <row r="42" spans="1:26" ht="47.25" customHeight="1">
      <c r="A42" s="282"/>
      <c r="B42" s="279" t="s">
        <v>571</v>
      </c>
      <c r="C42" s="416"/>
      <c r="D42" s="411"/>
      <c r="E42" s="411"/>
      <c r="F42" s="411"/>
      <c r="G42" s="411"/>
      <c r="H42" s="415"/>
      <c r="I42" s="415"/>
      <c r="J42" s="415"/>
      <c r="K42" s="415"/>
      <c r="L42" s="189"/>
      <c r="M42" s="189"/>
      <c r="N42" s="189"/>
      <c r="O42" s="189"/>
      <c r="P42" s="189"/>
      <c r="Q42" s="189"/>
      <c r="R42" s="189"/>
      <c r="S42" s="189"/>
      <c r="T42" s="189"/>
      <c r="U42" s="189"/>
      <c r="V42" s="189"/>
      <c r="W42" s="189"/>
      <c r="X42" s="189"/>
      <c r="Y42" s="189"/>
      <c r="Z42" s="189"/>
    </row>
    <row r="43" spans="1:26" ht="42" customHeight="1">
      <c r="A43" s="282"/>
      <c r="B43" s="279" t="s">
        <v>572</v>
      </c>
      <c r="C43" s="416"/>
      <c r="D43" s="411"/>
      <c r="E43" s="411"/>
      <c r="F43" s="411"/>
      <c r="G43" s="411"/>
      <c r="H43" s="415"/>
      <c r="I43" s="415"/>
      <c r="J43" s="415"/>
      <c r="K43" s="415"/>
      <c r="L43" s="189"/>
      <c r="M43" s="189"/>
      <c r="N43" s="189"/>
      <c r="O43" s="189"/>
      <c r="P43" s="189"/>
      <c r="Q43" s="189"/>
      <c r="R43" s="189"/>
      <c r="S43" s="189"/>
      <c r="T43" s="189"/>
      <c r="U43" s="189"/>
      <c r="V43" s="189"/>
      <c r="W43" s="189"/>
      <c r="X43" s="189"/>
      <c r="Y43" s="189"/>
      <c r="Z43" s="189"/>
    </row>
    <row r="44" spans="1:26" ht="43.5" customHeight="1">
      <c r="A44" s="284"/>
      <c r="B44" s="285" t="s">
        <v>573</v>
      </c>
      <c r="C44" s="410"/>
      <c r="D44" s="408"/>
      <c r="E44" s="408"/>
      <c r="F44" s="408"/>
      <c r="G44" s="408"/>
      <c r="H44" s="415"/>
      <c r="I44" s="415"/>
      <c r="J44" s="415"/>
      <c r="K44" s="415"/>
      <c r="L44" s="189"/>
      <c r="M44" s="189"/>
      <c r="N44" s="189"/>
      <c r="O44" s="189"/>
      <c r="P44" s="189"/>
      <c r="Q44" s="189"/>
      <c r="R44" s="189"/>
      <c r="S44" s="189"/>
      <c r="T44" s="189"/>
      <c r="U44" s="189"/>
      <c r="V44" s="189"/>
      <c r="W44" s="189"/>
      <c r="X44" s="189"/>
      <c r="Y44" s="189"/>
      <c r="Z44" s="189"/>
    </row>
    <row r="45" spans="1:26" ht="45.75" customHeight="1">
      <c r="A45" s="269" t="s">
        <v>574</v>
      </c>
      <c r="B45" s="286" t="s">
        <v>575</v>
      </c>
      <c r="C45" s="245" t="s">
        <v>503</v>
      </c>
      <c r="D45" s="244" t="s">
        <v>576</v>
      </c>
      <c r="E45" s="244" t="s">
        <v>577</v>
      </c>
      <c r="F45" s="244" t="s">
        <v>577</v>
      </c>
      <c r="G45" s="238">
        <v>10</v>
      </c>
      <c r="H45" s="236">
        <v>10</v>
      </c>
      <c r="I45" s="236">
        <v>10</v>
      </c>
      <c r="J45" s="236">
        <v>10</v>
      </c>
      <c r="K45" s="236">
        <v>10</v>
      </c>
      <c r="L45" s="189"/>
      <c r="M45" s="189"/>
      <c r="N45" s="189"/>
      <c r="O45" s="189"/>
      <c r="P45" s="189"/>
      <c r="Q45" s="189"/>
      <c r="R45" s="189"/>
      <c r="S45" s="189"/>
      <c r="T45" s="189"/>
      <c r="U45" s="189"/>
      <c r="V45" s="189"/>
      <c r="W45" s="189"/>
      <c r="X45" s="189"/>
      <c r="Y45" s="189"/>
      <c r="Z45" s="189"/>
    </row>
    <row r="46" spans="1:26" ht="45" customHeight="1">
      <c r="A46" s="269" t="s">
        <v>578</v>
      </c>
      <c r="B46" s="287" t="s">
        <v>579</v>
      </c>
      <c r="C46" s="245" t="s">
        <v>503</v>
      </c>
      <c r="D46" s="288"/>
      <c r="E46" s="288"/>
      <c r="F46" s="244" t="s">
        <v>580</v>
      </c>
      <c r="G46" s="238">
        <v>10</v>
      </c>
      <c r="H46" s="236">
        <v>10</v>
      </c>
      <c r="I46" s="236">
        <v>10</v>
      </c>
      <c r="J46" s="236">
        <v>10</v>
      </c>
      <c r="K46" s="236">
        <v>10</v>
      </c>
      <c r="L46" s="189"/>
      <c r="M46" s="189"/>
      <c r="N46" s="189"/>
      <c r="O46" s="189"/>
      <c r="P46" s="189"/>
      <c r="Q46" s="189"/>
      <c r="R46" s="189"/>
      <c r="S46" s="189"/>
      <c r="T46" s="189"/>
      <c r="U46" s="189"/>
      <c r="V46" s="189"/>
      <c r="W46" s="189"/>
      <c r="X46" s="189"/>
      <c r="Y46" s="189"/>
      <c r="Z46" s="189"/>
    </row>
    <row r="47" spans="1:26" ht="114.75" customHeight="1">
      <c r="A47" s="243" t="s">
        <v>581</v>
      </c>
      <c r="B47" s="258" t="s">
        <v>582</v>
      </c>
      <c r="C47" s="245" t="s">
        <v>503</v>
      </c>
      <c r="D47" s="244" t="s">
        <v>576</v>
      </c>
      <c r="E47" s="244" t="s">
        <v>577</v>
      </c>
      <c r="F47" s="244" t="s">
        <v>583</v>
      </c>
      <c r="G47" s="238">
        <v>7</v>
      </c>
      <c r="H47" s="236">
        <v>7</v>
      </c>
      <c r="I47" s="236">
        <v>10</v>
      </c>
      <c r="J47" s="236">
        <v>7</v>
      </c>
      <c r="K47" s="236">
        <v>10</v>
      </c>
      <c r="L47" s="189"/>
      <c r="M47" s="189"/>
      <c r="N47" s="189"/>
      <c r="O47" s="189"/>
      <c r="P47" s="189"/>
      <c r="Q47" s="189"/>
      <c r="R47" s="189"/>
      <c r="S47" s="189"/>
      <c r="T47" s="189"/>
      <c r="U47" s="189"/>
      <c r="V47" s="189"/>
      <c r="W47" s="189"/>
      <c r="X47" s="189"/>
      <c r="Y47" s="189"/>
      <c r="Z47" s="189"/>
    </row>
    <row r="48" spans="1:26" ht="18" customHeight="1">
      <c r="A48" s="243" t="s">
        <v>584</v>
      </c>
      <c r="B48" s="249" t="s">
        <v>585</v>
      </c>
      <c r="C48" s="245" t="s">
        <v>503</v>
      </c>
      <c r="D48" s="246"/>
      <c r="E48" s="246"/>
      <c r="F48" s="244" t="s">
        <v>586</v>
      </c>
      <c r="G48" s="238">
        <v>10</v>
      </c>
      <c r="H48" s="236">
        <v>10</v>
      </c>
      <c r="I48" s="236">
        <v>10</v>
      </c>
      <c r="J48" s="236">
        <v>10</v>
      </c>
      <c r="K48" s="236">
        <v>10</v>
      </c>
      <c r="L48" s="189"/>
      <c r="M48" s="189"/>
      <c r="N48" s="189"/>
      <c r="O48" s="189"/>
      <c r="P48" s="189"/>
      <c r="Q48" s="189"/>
      <c r="R48" s="189"/>
      <c r="S48" s="189"/>
      <c r="T48" s="189"/>
      <c r="U48" s="189"/>
      <c r="V48" s="189"/>
      <c r="W48" s="189"/>
      <c r="X48" s="189"/>
      <c r="Y48" s="189"/>
      <c r="Z48" s="189"/>
    </row>
    <row r="49" spans="1:26" ht="18" customHeight="1">
      <c r="A49" s="289" t="s">
        <v>587</v>
      </c>
      <c r="B49" s="249" t="s">
        <v>588</v>
      </c>
      <c r="C49" s="245" t="s">
        <v>589</v>
      </c>
      <c r="D49" s="246"/>
      <c r="E49" s="246"/>
      <c r="F49" s="245" t="s">
        <v>590</v>
      </c>
      <c r="G49" s="290">
        <v>10</v>
      </c>
      <c r="H49" s="236">
        <v>10</v>
      </c>
      <c r="I49" s="236">
        <v>10</v>
      </c>
      <c r="J49" s="236">
        <v>10</v>
      </c>
      <c r="K49" s="236">
        <v>10</v>
      </c>
      <c r="L49" s="189"/>
      <c r="M49" s="189"/>
      <c r="N49" s="189"/>
      <c r="O49" s="189"/>
      <c r="P49" s="189"/>
      <c r="Q49" s="189"/>
      <c r="R49" s="189"/>
      <c r="S49" s="189"/>
      <c r="T49" s="189"/>
      <c r="U49" s="189"/>
      <c r="V49" s="189"/>
      <c r="W49" s="189"/>
      <c r="X49" s="189"/>
      <c r="Y49" s="189"/>
      <c r="Z49" s="189"/>
    </row>
    <row r="50" spans="1:26" ht="18" customHeight="1">
      <c r="A50" s="289"/>
      <c r="B50" s="291" t="s">
        <v>499</v>
      </c>
      <c r="C50" s="251"/>
      <c r="D50" s="292"/>
      <c r="E50" s="292"/>
      <c r="F50" s="251"/>
      <c r="G50" s="293">
        <f>SUM(G14:G49)/16</f>
        <v>10.25</v>
      </c>
      <c r="H50" s="189"/>
      <c r="I50" s="189"/>
      <c r="J50" s="189"/>
      <c r="K50" s="189"/>
      <c r="L50" s="189"/>
      <c r="M50" s="189"/>
      <c r="N50" s="189"/>
      <c r="O50" s="189"/>
      <c r="P50" s="189"/>
      <c r="Q50" s="189"/>
      <c r="R50" s="189"/>
      <c r="S50" s="189"/>
      <c r="T50" s="189"/>
      <c r="U50" s="189"/>
      <c r="V50" s="189"/>
      <c r="W50" s="189"/>
      <c r="X50" s="189"/>
      <c r="Y50" s="189"/>
      <c r="Z50" s="189"/>
    </row>
    <row r="51" spans="1:26" ht="18" customHeight="1">
      <c r="A51" s="289"/>
      <c r="B51" s="249"/>
      <c r="C51" s="245"/>
      <c r="D51" s="246"/>
      <c r="E51" s="246"/>
      <c r="F51" s="245"/>
      <c r="G51" s="246"/>
      <c r="H51" s="189"/>
      <c r="I51" s="189"/>
      <c r="J51" s="189"/>
      <c r="K51" s="189"/>
      <c r="L51" s="189"/>
      <c r="M51" s="189"/>
      <c r="N51" s="189"/>
      <c r="O51" s="189"/>
      <c r="P51" s="189"/>
      <c r="Q51" s="189"/>
      <c r="R51" s="189"/>
      <c r="S51" s="189"/>
      <c r="T51" s="189"/>
      <c r="U51" s="189"/>
      <c r="V51" s="189"/>
      <c r="W51" s="189"/>
      <c r="X51" s="189"/>
      <c r="Y51" s="189"/>
      <c r="Z51" s="189"/>
    </row>
    <row r="52" spans="1:26" ht="23.25" customHeight="1">
      <c r="A52" s="253" t="s">
        <v>591</v>
      </c>
      <c r="B52" s="294" t="s">
        <v>592</v>
      </c>
      <c r="C52" s="256"/>
      <c r="D52" s="242"/>
      <c r="E52" s="242"/>
      <c r="F52" s="242"/>
      <c r="G52" s="257"/>
      <c r="H52" s="189"/>
      <c r="I52" s="189"/>
      <c r="J52" s="189"/>
      <c r="K52" s="189"/>
      <c r="L52" s="189"/>
      <c r="M52" s="189"/>
      <c r="N52" s="189"/>
      <c r="O52" s="189"/>
      <c r="P52" s="189"/>
      <c r="Q52" s="189"/>
      <c r="R52" s="189"/>
      <c r="S52" s="189"/>
      <c r="T52" s="189"/>
      <c r="U52" s="189"/>
      <c r="V52" s="189"/>
      <c r="W52" s="189"/>
      <c r="X52" s="189"/>
      <c r="Y52" s="189"/>
      <c r="Z52" s="189"/>
    </row>
    <row r="53" spans="1:26" ht="54" customHeight="1">
      <c r="A53" s="243" t="s">
        <v>593</v>
      </c>
      <c r="B53" s="295" t="s">
        <v>594</v>
      </c>
      <c r="C53" s="245" t="s">
        <v>503</v>
      </c>
      <c r="D53" s="246" t="s">
        <v>595</v>
      </c>
      <c r="E53" s="246" t="s">
        <v>596</v>
      </c>
      <c r="F53" s="244" t="s">
        <v>597</v>
      </c>
      <c r="G53" s="290">
        <v>10</v>
      </c>
      <c r="H53" s="189"/>
      <c r="I53" s="189"/>
      <c r="J53" s="189"/>
      <c r="K53" s="189"/>
      <c r="L53" s="189"/>
      <c r="M53" s="189"/>
      <c r="N53" s="189"/>
      <c r="O53" s="189"/>
      <c r="P53" s="189"/>
      <c r="Q53" s="189"/>
      <c r="R53" s="189"/>
      <c r="S53" s="189"/>
      <c r="T53" s="189"/>
      <c r="U53" s="189"/>
      <c r="V53" s="189"/>
      <c r="W53" s="189"/>
      <c r="X53" s="189"/>
      <c r="Y53" s="189"/>
      <c r="Z53" s="189"/>
    </row>
    <row r="54" spans="1:26" ht="36" customHeight="1">
      <c r="A54" s="243" t="s">
        <v>598</v>
      </c>
      <c r="B54" s="295" t="s">
        <v>599</v>
      </c>
      <c r="C54" s="246" t="s">
        <v>545</v>
      </c>
      <c r="D54" s="296" t="s">
        <v>600</v>
      </c>
      <c r="E54" s="297" t="s">
        <v>601</v>
      </c>
      <c r="F54" s="246" t="s">
        <v>602</v>
      </c>
      <c r="G54" s="290">
        <v>10</v>
      </c>
      <c r="H54" s="189"/>
      <c r="I54" s="189"/>
      <c r="J54" s="189"/>
      <c r="K54" s="189"/>
      <c r="L54" s="189"/>
      <c r="M54" s="189"/>
      <c r="N54" s="189"/>
      <c r="O54" s="189"/>
      <c r="P54" s="189"/>
      <c r="Q54" s="189"/>
      <c r="R54" s="189"/>
      <c r="S54" s="189"/>
      <c r="T54" s="189"/>
      <c r="U54" s="189"/>
      <c r="V54" s="189"/>
      <c r="W54" s="189"/>
      <c r="X54" s="189"/>
      <c r="Y54" s="189"/>
      <c r="Z54" s="189"/>
    </row>
    <row r="55" spans="1:26" ht="36" customHeight="1">
      <c r="A55" s="243" t="s">
        <v>603</v>
      </c>
      <c r="B55" s="295" t="s">
        <v>604</v>
      </c>
      <c r="C55" s="245" t="s">
        <v>605</v>
      </c>
      <c r="D55" s="246" t="s">
        <v>606</v>
      </c>
      <c r="E55" s="246" t="s">
        <v>607</v>
      </c>
      <c r="F55" s="244" t="s">
        <v>608</v>
      </c>
      <c r="G55" s="290">
        <v>10</v>
      </c>
      <c r="H55" s="189"/>
      <c r="I55" s="189"/>
      <c r="J55" s="189"/>
      <c r="K55" s="189"/>
      <c r="L55" s="189"/>
      <c r="M55" s="189"/>
      <c r="N55" s="189"/>
      <c r="O55" s="189"/>
      <c r="P55" s="189"/>
      <c r="Q55" s="189"/>
      <c r="R55" s="189"/>
      <c r="S55" s="189"/>
      <c r="T55" s="189"/>
      <c r="U55" s="189"/>
      <c r="V55" s="189"/>
      <c r="W55" s="189"/>
      <c r="X55" s="189"/>
      <c r="Y55" s="189"/>
      <c r="Z55" s="189"/>
    </row>
    <row r="56" spans="1:26" ht="90" customHeight="1">
      <c r="A56" s="243" t="s">
        <v>609</v>
      </c>
      <c r="B56" s="295" t="s">
        <v>610</v>
      </c>
      <c r="C56" s="245" t="s">
        <v>611</v>
      </c>
      <c r="D56" s="245" t="s">
        <v>612</v>
      </c>
      <c r="E56" s="245" t="s">
        <v>613</v>
      </c>
      <c r="F56" s="245" t="s">
        <v>614</v>
      </c>
      <c r="G56" s="290">
        <v>10</v>
      </c>
      <c r="H56" s="189"/>
      <c r="I56" s="189"/>
      <c r="J56" s="189"/>
      <c r="K56" s="189"/>
      <c r="L56" s="189"/>
      <c r="M56" s="189"/>
      <c r="N56" s="189"/>
      <c r="O56" s="189"/>
      <c r="P56" s="189"/>
      <c r="Q56" s="189"/>
      <c r="R56" s="189"/>
      <c r="S56" s="189"/>
      <c r="T56" s="189"/>
      <c r="U56" s="189"/>
      <c r="V56" s="189"/>
      <c r="W56" s="189"/>
      <c r="X56" s="189"/>
      <c r="Y56" s="189"/>
      <c r="Z56" s="189"/>
    </row>
    <row r="57" spans="1:26" ht="18" customHeight="1">
      <c r="A57" s="243" t="s">
        <v>615</v>
      </c>
      <c r="B57" s="298" t="s">
        <v>616</v>
      </c>
      <c r="C57" s="299" t="s">
        <v>617</v>
      </c>
      <c r="D57" s="299" t="s">
        <v>618</v>
      </c>
      <c r="E57" s="299" t="s">
        <v>619</v>
      </c>
      <c r="F57" s="300" t="s">
        <v>620</v>
      </c>
      <c r="G57" s="290">
        <v>4</v>
      </c>
      <c r="H57" s="189"/>
      <c r="I57" s="189"/>
      <c r="J57" s="189"/>
      <c r="K57" s="189"/>
      <c r="L57" s="189"/>
      <c r="M57" s="189"/>
      <c r="N57" s="189"/>
      <c r="O57" s="189"/>
      <c r="P57" s="189"/>
      <c r="Q57" s="189"/>
      <c r="R57" s="189"/>
      <c r="S57" s="189"/>
      <c r="T57" s="189"/>
      <c r="U57" s="189"/>
      <c r="V57" s="189"/>
      <c r="W57" s="189"/>
      <c r="X57" s="189"/>
      <c r="Y57" s="189"/>
      <c r="Z57" s="189"/>
    </row>
    <row r="58" spans="1:26" ht="18" customHeight="1">
      <c r="A58" s="301" t="s">
        <v>621</v>
      </c>
      <c r="B58" s="294" t="s">
        <v>622</v>
      </c>
      <c r="C58" s="302"/>
      <c r="D58" s="302"/>
      <c r="E58" s="302"/>
      <c r="F58" s="303"/>
      <c r="G58" s="257"/>
      <c r="H58" s="189"/>
      <c r="I58" s="189"/>
      <c r="J58" s="189"/>
      <c r="K58" s="189"/>
      <c r="L58" s="189"/>
      <c r="M58" s="189"/>
      <c r="N58" s="189"/>
      <c r="O58" s="189"/>
      <c r="P58" s="189"/>
      <c r="Q58" s="189"/>
      <c r="R58" s="189"/>
      <c r="S58" s="189"/>
      <c r="T58" s="189"/>
      <c r="U58" s="189"/>
      <c r="V58" s="189"/>
      <c r="W58" s="189"/>
      <c r="X58" s="189"/>
      <c r="Y58" s="189"/>
      <c r="Z58" s="189"/>
    </row>
    <row r="59" spans="1:26" ht="18" customHeight="1">
      <c r="A59" s="259" t="s">
        <v>623</v>
      </c>
      <c r="B59" s="304" t="s">
        <v>624</v>
      </c>
      <c r="C59" s="299" t="s">
        <v>545</v>
      </c>
      <c r="D59" s="299"/>
      <c r="E59" s="299"/>
      <c r="F59" s="300" t="s">
        <v>625</v>
      </c>
      <c r="G59" s="290">
        <v>10</v>
      </c>
      <c r="H59" s="189"/>
      <c r="I59" s="189"/>
      <c r="J59" s="189"/>
      <c r="K59" s="189"/>
      <c r="L59" s="189"/>
      <c r="M59" s="189"/>
      <c r="N59" s="189"/>
      <c r="O59" s="189"/>
      <c r="P59" s="189"/>
      <c r="Q59" s="189"/>
      <c r="R59" s="189"/>
      <c r="S59" s="189"/>
      <c r="T59" s="189"/>
      <c r="U59" s="189"/>
      <c r="V59" s="189"/>
      <c r="W59" s="189"/>
      <c r="X59" s="189"/>
      <c r="Y59" s="189"/>
      <c r="Z59" s="189"/>
    </row>
    <row r="60" spans="1:26" ht="18" customHeight="1">
      <c r="A60" s="259" t="s">
        <v>626</v>
      </c>
      <c r="B60" s="305" t="s">
        <v>627</v>
      </c>
      <c r="C60" s="451" t="s">
        <v>628</v>
      </c>
      <c r="D60" s="457" t="s">
        <v>629</v>
      </c>
      <c r="E60" s="457" t="s">
        <v>630</v>
      </c>
      <c r="F60" s="473" t="s">
        <v>631</v>
      </c>
      <c r="G60" s="474">
        <v>7</v>
      </c>
      <c r="H60" s="189"/>
      <c r="I60" s="189"/>
      <c r="J60" s="189"/>
      <c r="K60" s="189"/>
      <c r="L60" s="189"/>
      <c r="M60" s="189"/>
      <c r="N60" s="189"/>
      <c r="O60" s="189"/>
      <c r="P60" s="189"/>
      <c r="Q60" s="189"/>
      <c r="R60" s="189"/>
      <c r="S60" s="189"/>
      <c r="T60" s="189"/>
      <c r="U60" s="189"/>
      <c r="V60" s="189"/>
      <c r="W60" s="189"/>
      <c r="X60" s="189"/>
      <c r="Y60" s="189"/>
      <c r="Z60" s="189"/>
    </row>
    <row r="61" spans="1:26" ht="18" customHeight="1">
      <c r="A61" s="278"/>
      <c r="B61" s="306" t="s">
        <v>632</v>
      </c>
      <c r="C61" s="416"/>
      <c r="D61" s="411"/>
      <c r="E61" s="411"/>
      <c r="F61" s="411"/>
      <c r="G61" s="417"/>
      <c r="H61" s="189"/>
      <c r="I61" s="189"/>
      <c r="J61" s="189"/>
      <c r="K61" s="189"/>
      <c r="L61" s="189"/>
      <c r="M61" s="189"/>
      <c r="N61" s="189"/>
      <c r="O61" s="189"/>
      <c r="P61" s="189"/>
      <c r="Q61" s="189"/>
      <c r="R61" s="189"/>
      <c r="S61" s="189"/>
      <c r="T61" s="189"/>
      <c r="U61" s="189"/>
      <c r="V61" s="189"/>
      <c r="W61" s="189"/>
      <c r="X61" s="189"/>
      <c r="Y61" s="189"/>
      <c r="Z61" s="189"/>
    </row>
    <row r="62" spans="1:26" ht="18" customHeight="1">
      <c r="A62" s="278"/>
      <c r="B62" s="306" t="s">
        <v>633</v>
      </c>
      <c r="C62" s="416"/>
      <c r="D62" s="411"/>
      <c r="E62" s="411"/>
      <c r="F62" s="411"/>
      <c r="G62" s="417"/>
      <c r="H62" s="189"/>
      <c r="I62" s="189"/>
      <c r="J62" s="189"/>
      <c r="K62" s="189"/>
      <c r="L62" s="189"/>
      <c r="M62" s="189"/>
      <c r="N62" s="189"/>
      <c r="O62" s="189"/>
      <c r="P62" s="189"/>
      <c r="Q62" s="189"/>
      <c r="R62" s="189"/>
      <c r="S62" s="189"/>
      <c r="T62" s="189"/>
      <c r="U62" s="189"/>
      <c r="V62" s="189"/>
      <c r="W62" s="189"/>
      <c r="X62" s="189"/>
      <c r="Y62" s="189"/>
      <c r="Z62" s="189"/>
    </row>
    <row r="63" spans="1:26" ht="18" customHeight="1">
      <c r="A63" s="278"/>
      <c r="B63" s="306" t="s">
        <v>634</v>
      </c>
      <c r="C63" s="416"/>
      <c r="D63" s="411"/>
      <c r="E63" s="411"/>
      <c r="F63" s="411"/>
      <c r="G63" s="417"/>
      <c r="H63" s="189"/>
      <c r="I63" s="189"/>
      <c r="J63" s="189"/>
      <c r="K63" s="189"/>
      <c r="L63" s="189"/>
      <c r="M63" s="189"/>
      <c r="N63" s="189"/>
      <c r="O63" s="189"/>
      <c r="P63" s="189"/>
      <c r="Q63" s="189"/>
      <c r="R63" s="189"/>
      <c r="S63" s="189"/>
      <c r="T63" s="189"/>
      <c r="U63" s="189"/>
      <c r="V63" s="189"/>
      <c r="W63" s="189"/>
      <c r="X63" s="189"/>
      <c r="Y63" s="189"/>
      <c r="Z63" s="189"/>
    </row>
    <row r="64" spans="1:26" ht="18" customHeight="1">
      <c r="A64" s="278"/>
      <c r="B64" s="306" t="s">
        <v>635</v>
      </c>
      <c r="C64" s="416"/>
      <c r="D64" s="411"/>
      <c r="E64" s="411"/>
      <c r="F64" s="411"/>
      <c r="G64" s="417"/>
      <c r="H64" s="189"/>
      <c r="I64" s="189"/>
      <c r="J64" s="189"/>
      <c r="K64" s="189"/>
      <c r="L64" s="189"/>
      <c r="M64" s="189"/>
      <c r="N64" s="189"/>
      <c r="O64" s="189"/>
      <c r="P64" s="189"/>
      <c r="Q64" s="189"/>
      <c r="R64" s="189"/>
      <c r="S64" s="189"/>
      <c r="T64" s="189"/>
      <c r="U64" s="189"/>
      <c r="V64" s="189"/>
      <c r="W64" s="189"/>
      <c r="X64" s="189"/>
      <c r="Y64" s="189"/>
      <c r="Z64" s="189"/>
    </row>
    <row r="65" spans="1:26" ht="18" customHeight="1">
      <c r="A65" s="278"/>
      <c r="B65" s="306" t="s">
        <v>636</v>
      </c>
      <c r="C65" s="416"/>
      <c r="D65" s="411"/>
      <c r="E65" s="411"/>
      <c r="F65" s="411"/>
      <c r="G65" s="417"/>
      <c r="H65" s="189"/>
      <c r="I65" s="189"/>
      <c r="J65" s="189"/>
      <c r="K65" s="189"/>
      <c r="L65" s="189"/>
      <c r="M65" s="189"/>
      <c r="N65" s="189"/>
      <c r="O65" s="189"/>
      <c r="P65" s="189"/>
      <c r="Q65" s="189"/>
      <c r="R65" s="189"/>
      <c r="S65" s="189"/>
      <c r="T65" s="189"/>
      <c r="U65" s="189"/>
      <c r="V65" s="189"/>
      <c r="W65" s="189"/>
      <c r="X65" s="189"/>
      <c r="Y65" s="189"/>
      <c r="Z65" s="189"/>
    </row>
    <row r="66" spans="1:26" ht="18" customHeight="1">
      <c r="A66" s="269"/>
      <c r="B66" s="307" t="s">
        <v>637</v>
      </c>
      <c r="C66" s="410"/>
      <c r="D66" s="408"/>
      <c r="E66" s="408"/>
      <c r="F66" s="408"/>
      <c r="G66" s="409"/>
      <c r="H66" s="189"/>
      <c r="I66" s="189"/>
      <c r="J66" s="189"/>
      <c r="K66" s="189"/>
      <c r="L66" s="189"/>
      <c r="M66" s="189"/>
      <c r="N66" s="189"/>
      <c r="O66" s="189"/>
      <c r="P66" s="189"/>
      <c r="Q66" s="189"/>
      <c r="R66" s="189"/>
      <c r="S66" s="189"/>
      <c r="T66" s="189"/>
      <c r="U66" s="189"/>
      <c r="V66" s="189"/>
      <c r="W66" s="189"/>
      <c r="X66" s="189"/>
      <c r="Y66" s="189"/>
      <c r="Z66" s="189"/>
    </row>
    <row r="67" spans="1:26" ht="18.75" customHeight="1">
      <c r="A67" s="269" t="s">
        <v>638</v>
      </c>
      <c r="B67" s="308" t="s">
        <v>639</v>
      </c>
      <c r="C67" s="299" t="s">
        <v>545</v>
      </c>
      <c r="D67" s="299" t="s">
        <v>640</v>
      </c>
      <c r="E67" s="299" t="s">
        <v>641</v>
      </c>
      <c r="F67" s="300" t="s">
        <v>642</v>
      </c>
      <c r="G67" s="290">
        <v>10</v>
      </c>
      <c r="H67" s="189"/>
      <c r="I67" s="189"/>
      <c r="J67" s="189"/>
      <c r="K67" s="189"/>
      <c r="L67" s="189"/>
      <c r="M67" s="189"/>
      <c r="N67" s="189"/>
      <c r="O67" s="189"/>
      <c r="P67" s="189"/>
      <c r="Q67" s="189"/>
      <c r="R67" s="189"/>
      <c r="S67" s="189"/>
      <c r="T67" s="189"/>
      <c r="U67" s="189"/>
      <c r="V67" s="189"/>
      <c r="W67" s="189"/>
      <c r="X67" s="189"/>
      <c r="Y67" s="189"/>
      <c r="Z67" s="189"/>
    </row>
    <row r="68" spans="1:26" ht="18" customHeight="1">
      <c r="A68" s="243" t="s">
        <v>643</v>
      </c>
      <c r="B68" s="247" t="s">
        <v>644</v>
      </c>
      <c r="C68" s="299" t="s">
        <v>545</v>
      </c>
      <c r="D68" s="299" t="s">
        <v>645</v>
      </c>
      <c r="E68" s="299" t="s">
        <v>646</v>
      </c>
      <c r="F68" s="300" t="s">
        <v>597</v>
      </c>
      <c r="G68" s="290">
        <v>10</v>
      </c>
      <c r="H68" s="189"/>
      <c r="I68" s="189"/>
      <c r="J68" s="189"/>
      <c r="K68" s="189"/>
      <c r="L68" s="189"/>
      <c r="M68" s="189"/>
      <c r="N68" s="189"/>
      <c r="O68" s="189"/>
      <c r="P68" s="189"/>
      <c r="Q68" s="189"/>
      <c r="R68" s="189"/>
      <c r="S68" s="189"/>
      <c r="T68" s="189"/>
      <c r="U68" s="189"/>
      <c r="V68" s="189"/>
      <c r="W68" s="189"/>
      <c r="X68" s="189"/>
      <c r="Y68" s="189"/>
      <c r="Z68" s="189"/>
    </row>
    <row r="69" spans="1:26" ht="18" customHeight="1">
      <c r="A69" s="244"/>
      <c r="B69" s="291" t="s">
        <v>499</v>
      </c>
      <c r="C69" s="251"/>
      <c r="D69" s="292"/>
      <c r="E69" s="292"/>
      <c r="F69" s="251"/>
      <c r="G69" s="252">
        <f>(G53+G54+G55+G56+G57+G59+G60+G67+G68)/9</f>
        <v>9</v>
      </c>
      <c r="H69" s="189"/>
      <c r="I69" s="189"/>
      <c r="J69" s="189"/>
      <c r="K69" s="189"/>
      <c r="L69" s="189"/>
      <c r="M69" s="189"/>
      <c r="N69" s="189"/>
      <c r="O69" s="189"/>
      <c r="P69" s="189"/>
      <c r="Q69" s="189"/>
      <c r="R69" s="189"/>
      <c r="S69" s="189"/>
      <c r="T69" s="189"/>
      <c r="U69" s="189"/>
      <c r="V69" s="189"/>
      <c r="W69" s="189"/>
      <c r="X69" s="189"/>
      <c r="Y69" s="189"/>
      <c r="Z69" s="189"/>
    </row>
    <row r="70" spans="1:26" ht="18" customHeight="1">
      <c r="A70" s="244"/>
      <c r="B70" s="295"/>
      <c r="C70" s="309"/>
      <c r="D70" s="310"/>
      <c r="E70" s="310"/>
      <c r="F70" s="309"/>
      <c r="G70" s="311"/>
      <c r="H70" s="189"/>
      <c r="I70" s="189"/>
      <c r="J70" s="189"/>
      <c r="K70" s="189"/>
      <c r="L70" s="189"/>
      <c r="M70" s="189"/>
      <c r="N70" s="189"/>
      <c r="O70" s="189"/>
      <c r="P70" s="189"/>
      <c r="Q70" s="189"/>
      <c r="R70" s="189"/>
      <c r="S70" s="189"/>
      <c r="T70" s="189"/>
      <c r="U70" s="189"/>
      <c r="V70" s="189"/>
      <c r="W70" s="189"/>
      <c r="X70" s="189"/>
      <c r="Y70" s="189"/>
      <c r="Z70" s="189"/>
    </row>
    <row r="71" spans="1:26" ht="18" customHeight="1">
      <c r="A71" s="312" t="s">
        <v>647</v>
      </c>
      <c r="B71" s="313" t="s">
        <v>648</v>
      </c>
      <c r="C71" s="242"/>
      <c r="D71" s="242"/>
      <c r="E71" s="242"/>
      <c r="F71" s="242"/>
      <c r="G71" s="314"/>
      <c r="H71" s="189"/>
      <c r="I71" s="189"/>
      <c r="J71" s="189"/>
      <c r="K71" s="189"/>
      <c r="L71" s="189"/>
      <c r="M71" s="189"/>
      <c r="N71" s="189"/>
      <c r="O71" s="189"/>
      <c r="P71" s="189"/>
      <c r="Q71" s="189"/>
      <c r="R71" s="189"/>
      <c r="S71" s="189"/>
      <c r="T71" s="189"/>
      <c r="U71" s="189"/>
      <c r="V71" s="189"/>
      <c r="W71" s="189"/>
      <c r="X71" s="189"/>
      <c r="Y71" s="189"/>
      <c r="Z71" s="189"/>
    </row>
    <row r="72" spans="1:26" ht="18" customHeight="1">
      <c r="A72" s="315" t="s">
        <v>649</v>
      </c>
      <c r="B72" s="316" t="s">
        <v>650</v>
      </c>
      <c r="C72" s="475" t="s">
        <v>545</v>
      </c>
      <c r="D72" s="456" t="s">
        <v>651</v>
      </c>
      <c r="E72" s="456" t="s">
        <v>652</v>
      </c>
      <c r="F72" s="456" t="s">
        <v>653</v>
      </c>
      <c r="G72" s="446">
        <v>7</v>
      </c>
      <c r="H72" s="448">
        <v>4</v>
      </c>
      <c r="I72" s="448">
        <v>7</v>
      </c>
      <c r="J72" s="448">
        <v>4</v>
      </c>
      <c r="K72" s="448">
        <v>7</v>
      </c>
      <c r="L72" s="189"/>
      <c r="M72" s="189"/>
      <c r="N72" s="189"/>
      <c r="O72" s="189"/>
      <c r="P72" s="189"/>
      <c r="Q72" s="189"/>
      <c r="R72" s="189"/>
      <c r="S72" s="189"/>
      <c r="T72" s="189"/>
      <c r="U72" s="189"/>
      <c r="V72" s="189"/>
      <c r="W72" s="189"/>
      <c r="X72" s="189"/>
      <c r="Y72" s="189"/>
      <c r="Z72" s="189"/>
    </row>
    <row r="73" spans="1:26" ht="18" customHeight="1">
      <c r="A73" s="317"/>
      <c r="B73" s="318" t="s">
        <v>654</v>
      </c>
      <c r="C73" s="454"/>
      <c r="D73" s="411"/>
      <c r="E73" s="411"/>
      <c r="F73" s="411"/>
      <c r="G73" s="411"/>
      <c r="H73" s="415"/>
      <c r="I73" s="415"/>
      <c r="J73" s="415"/>
      <c r="K73" s="415"/>
      <c r="L73" s="189"/>
      <c r="M73" s="189"/>
      <c r="N73" s="189"/>
      <c r="O73" s="189"/>
      <c r="P73" s="189"/>
      <c r="Q73" s="189"/>
      <c r="R73" s="189"/>
      <c r="S73" s="189"/>
      <c r="T73" s="189"/>
      <c r="U73" s="189"/>
      <c r="V73" s="189"/>
      <c r="W73" s="189"/>
      <c r="X73" s="189"/>
      <c r="Y73" s="189"/>
      <c r="Z73" s="189"/>
    </row>
    <row r="74" spans="1:26" ht="18" customHeight="1">
      <c r="A74" s="317"/>
      <c r="B74" s="318" t="s">
        <v>655</v>
      </c>
      <c r="C74" s="454"/>
      <c r="D74" s="411"/>
      <c r="E74" s="411"/>
      <c r="F74" s="411"/>
      <c r="G74" s="411"/>
      <c r="H74" s="415"/>
      <c r="I74" s="415"/>
      <c r="J74" s="415"/>
      <c r="K74" s="415"/>
      <c r="L74" s="189"/>
      <c r="M74" s="189"/>
      <c r="N74" s="189"/>
      <c r="O74" s="189"/>
      <c r="P74" s="189"/>
      <c r="Q74" s="189"/>
      <c r="R74" s="189"/>
      <c r="S74" s="189"/>
      <c r="T74" s="189"/>
      <c r="U74" s="189"/>
      <c r="V74" s="189"/>
      <c r="W74" s="189"/>
      <c r="X74" s="189"/>
      <c r="Y74" s="189"/>
      <c r="Z74" s="189"/>
    </row>
    <row r="75" spans="1:26" ht="18" customHeight="1">
      <c r="A75" s="317"/>
      <c r="B75" s="318" t="s">
        <v>656</v>
      </c>
      <c r="C75" s="454"/>
      <c r="D75" s="411"/>
      <c r="E75" s="411"/>
      <c r="F75" s="411"/>
      <c r="G75" s="411"/>
      <c r="H75" s="415"/>
      <c r="I75" s="415"/>
      <c r="J75" s="415"/>
      <c r="K75" s="415"/>
      <c r="L75" s="189"/>
      <c r="M75" s="189"/>
      <c r="N75" s="189"/>
      <c r="O75" s="189"/>
      <c r="P75" s="189"/>
      <c r="Q75" s="189"/>
      <c r="R75" s="189"/>
      <c r="S75" s="189"/>
      <c r="T75" s="189"/>
      <c r="U75" s="189"/>
      <c r="V75" s="189"/>
      <c r="W75" s="189"/>
      <c r="X75" s="189"/>
      <c r="Y75" s="189"/>
      <c r="Z75" s="189"/>
    </row>
    <row r="76" spans="1:26" ht="18" customHeight="1">
      <c r="A76" s="317"/>
      <c r="B76" s="318" t="s">
        <v>657</v>
      </c>
      <c r="C76" s="454"/>
      <c r="D76" s="411"/>
      <c r="E76" s="411"/>
      <c r="F76" s="411"/>
      <c r="G76" s="411"/>
      <c r="H76" s="415"/>
      <c r="I76" s="415"/>
      <c r="J76" s="415"/>
      <c r="K76" s="415"/>
      <c r="L76" s="189"/>
      <c r="M76" s="189"/>
      <c r="N76" s="189"/>
      <c r="O76" s="189"/>
      <c r="P76" s="189"/>
      <c r="Q76" s="189"/>
      <c r="R76" s="189"/>
      <c r="S76" s="189"/>
      <c r="T76" s="189"/>
      <c r="U76" s="189"/>
      <c r="V76" s="189"/>
      <c r="W76" s="189"/>
      <c r="X76" s="189"/>
      <c r="Y76" s="189"/>
      <c r="Z76" s="189"/>
    </row>
    <row r="77" spans="1:26" ht="18" customHeight="1">
      <c r="A77" s="317"/>
      <c r="B77" s="318" t="s">
        <v>658</v>
      </c>
      <c r="C77" s="454"/>
      <c r="D77" s="411"/>
      <c r="E77" s="411"/>
      <c r="F77" s="411"/>
      <c r="G77" s="411"/>
      <c r="H77" s="415"/>
      <c r="I77" s="415"/>
      <c r="J77" s="415"/>
      <c r="K77" s="415"/>
      <c r="L77" s="189"/>
      <c r="M77" s="189"/>
      <c r="N77" s="189"/>
      <c r="O77" s="189"/>
      <c r="P77" s="189"/>
      <c r="Q77" s="189"/>
      <c r="R77" s="189"/>
      <c r="S77" s="189"/>
      <c r="T77" s="189"/>
      <c r="U77" s="189"/>
      <c r="V77" s="189"/>
      <c r="W77" s="189"/>
      <c r="X77" s="189"/>
      <c r="Y77" s="189"/>
      <c r="Z77" s="189"/>
    </row>
    <row r="78" spans="1:26" ht="18" customHeight="1">
      <c r="A78" s="317"/>
      <c r="B78" s="318" t="s">
        <v>659</v>
      </c>
      <c r="C78" s="454"/>
      <c r="D78" s="411"/>
      <c r="E78" s="411"/>
      <c r="F78" s="411"/>
      <c r="G78" s="411"/>
      <c r="H78" s="415"/>
      <c r="I78" s="415"/>
      <c r="J78" s="415"/>
      <c r="K78" s="415"/>
      <c r="L78" s="189"/>
      <c r="M78" s="189"/>
      <c r="N78" s="189"/>
      <c r="O78" s="189"/>
      <c r="P78" s="189"/>
      <c r="Q78" s="189"/>
      <c r="R78" s="189"/>
      <c r="S78" s="189"/>
      <c r="T78" s="189"/>
      <c r="U78" s="189"/>
      <c r="V78" s="189"/>
      <c r="W78" s="189"/>
      <c r="X78" s="189"/>
      <c r="Y78" s="189"/>
      <c r="Z78" s="189"/>
    </row>
    <row r="79" spans="1:26" ht="18" customHeight="1">
      <c r="A79" s="317"/>
      <c r="B79" s="318" t="s">
        <v>660</v>
      </c>
      <c r="C79" s="455"/>
      <c r="D79" s="408"/>
      <c r="E79" s="408"/>
      <c r="F79" s="408"/>
      <c r="G79" s="408"/>
      <c r="H79" s="415"/>
      <c r="I79" s="415"/>
      <c r="J79" s="415"/>
      <c r="K79" s="415"/>
      <c r="L79" s="189"/>
      <c r="M79" s="189"/>
      <c r="N79" s="189"/>
      <c r="O79" s="189"/>
      <c r="P79" s="189"/>
      <c r="Q79" s="189"/>
      <c r="R79" s="189"/>
      <c r="S79" s="189"/>
      <c r="T79" s="189"/>
      <c r="U79" s="189"/>
      <c r="V79" s="189"/>
      <c r="W79" s="189"/>
      <c r="X79" s="189"/>
      <c r="Y79" s="189"/>
      <c r="Z79" s="189"/>
    </row>
    <row r="80" spans="1:26" ht="18" customHeight="1">
      <c r="A80" s="315" t="s">
        <v>661</v>
      </c>
      <c r="B80" s="316" t="s">
        <v>662</v>
      </c>
      <c r="C80" s="453" t="s">
        <v>545</v>
      </c>
      <c r="D80" s="456" t="s">
        <v>663</v>
      </c>
      <c r="E80" s="456" t="s">
        <v>664</v>
      </c>
      <c r="F80" s="456" t="s">
        <v>665</v>
      </c>
      <c r="G80" s="446">
        <v>10</v>
      </c>
      <c r="H80" s="450"/>
      <c r="I80" s="450"/>
      <c r="J80" s="450"/>
      <c r="K80" s="450"/>
      <c r="L80" s="189"/>
      <c r="M80" s="189"/>
      <c r="N80" s="189"/>
      <c r="O80" s="189"/>
      <c r="P80" s="189"/>
      <c r="Q80" s="189"/>
      <c r="R80" s="189"/>
      <c r="S80" s="189"/>
      <c r="T80" s="189"/>
      <c r="U80" s="189"/>
      <c r="V80" s="189"/>
      <c r="W80" s="189"/>
      <c r="X80" s="189"/>
      <c r="Y80" s="189"/>
      <c r="Z80" s="189"/>
    </row>
    <row r="81" spans="1:26" ht="18" customHeight="1">
      <c r="A81" s="317"/>
      <c r="B81" s="318" t="s">
        <v>666</v>
      </c>
      <c r="C81" s="454"/>
      <c r="D81" s="411"/>
      <c r="E81" s="411"/>
      <c r="F81" s="411"/>
      <c r="G81" s="411"/>
      <c r="H81" s="415"/>
      <c r="I81" s="415"/>
      <c r="J81" s="415"/>
      <c r="K81" s="415"/>
      <c r="L81" s="189"/>
      <c r="M81" s="189"/>
      <c r="N81" s="189"/>
      <c r="O81" s="189"/>
      <c r="P81" s="189"/>
      <c r="Q81" s="189"/>
      <c r="R81" s="189"/>
      <c r="S81" s="189"/>
      <c r="T81" s="189"/>
      <c r="U81" s="189"/>
      <c r="V81" s="189"/>
      <c r="W81" s="189"/>
      <c r="X81" s="189"/>
      <c r="Y81" s="189"/>
      <c r="Z81" s="189"/>
    </row>
    <row r="82" spans="1:26" ht="36" customHeight="1">
      <c r="A82" s="317"/>
      <c r="B82" s="318" t="s">
        <v>667</v>
      </c>
      <c r="C82" s="454"/>
      <c r="D82" s="411"/>
      <c r="E82" s="411"/>
      <c r="F82" s="411"/>
      <c r="G82" s="411"/>
      <c r="H82" s="415"/>
      <c r="I82" s="415"/>
      <c r="J82" s="415"/>
      <c r="K82" s="415"/>
      <c r="L82" s="189"/>
      <c r="M82" s="189"/>
      <c r="N82" s="189"/>
      <c r="O82" s="189"/>
      <c r="P82" s="189"/>
      <c r="Q82" s="189"/>
      <c r="R82" s="189"/>
      <c r="S82" s="189"/>
      <c r="T82" s="189"/>
      <c r="U82" s="189"/>
      <c r="V82" s="189"/>
      <c r="W82" s="189"/>
      <c r="X82" s="189"/>
      <c r="Y82" s="189"/>
      <c r="Z82" s="189"/>
    </row>
    <row r="83" spans="1:26" ht="36" customHeight="1">
      <c r="A83" s="317"/>
      <c r="B83" s="318" t="s">
        <v>668</v>
      </c>
      <c r="C83" s="454"/>
      <c r="D83" s="411"/>
      <c r="E83" s="411"/>
      <c r="F83" s="411"/>
      <c r="G83" s="411"/>
      <c r="H83" s="415"/>
      <c r="I83" s="415"/>
      <c r="J83" s="415"/>
      <c r="K83" s="415"/>
      <c r="L83" s="189"/>
      <c r="M83" s="189"/>
      <c r="N83" s="189"/>
      <c r="O83" s="189"/>
      <c r="P83" s="189"/>
      <c r="Q83" s="189"/>
      <c r="R83" s="189"/>
      <c r="S83" s="189"/>
      <c r="T83" s="189"/>
      <c r="U83" s="189"/>
      <c r="V83" s="189"/>
      <c r="W83" s="189"/>
      <c r="X83" s="189"/>
      <c r="Y83" s="189"/>
      <c r="Z83" s="189"/>
    </row>
    <row r="84" spans="1:26" ht="18" customHeight="1">
      <c r="A84" s="317"/>
      <c r="B84" s="318" t="s">
        <v>669</v>
      </c>
      <c r="C84" s="454"/>
      <c r="D84" s="411"/>
      <c r="E84" s="411"/>
      <c r="F84" s="411"/>
      <c r="G84" s="411"/>
      <c r="H84" s="415"/>
      <c r="I84" s="415"/>
      <c r="J84" s="415"/>
      <c r="K84" s="415"/>
      <c r="L84" s="189"/>
      <c r="M84" s="189"/>
      <c r="N84" s="189"/>
      <c r="O84" s="189"/>
      <c r="P84" s="189"/>
      <c r="Q84" s="189"/>
      <c r="R84" s="189"/>
      <c r="S84" s="189"/>
      <c r="T84" s="189"/>
      <c r="U84" s="189"/>
      <c r="V84" s="189"/>
      <c r="W84" s="189"/>
      <c r="X84" s="189"/>
      <c r="Y84" s="189"/>
      <c r="Z84" s="189"/>
    </row>
    <row r="85" spans="1:26" ht="18" customHeight="1">
      <c r="A85" s="317"/>
      <c r="B85" s="318" t="s">
        <v>670</v>
      </c>
      <c r="C85" s="455"/>
      <c r="D85" s="408"/>
      <c r="E85" s="408"/>
      <c r="F85" s="408"/>
      <c r="G85" s="408"/>
      <c r="H85" s="415"/>
      <c r="I85" s="415"/>
      <c r="J85" s="415"/>
      <c r="K85" s="415"/>
      <c r="L85" s="189"/>
      <c r="M85" s="189"/>
      <c r="N85" s="189"/>
      <c r="O85" s="189"/>
      <c r="P85" s="189"/>
      <c r="Q85" s="189"/>
      <c r="R85" s="189"/>
      <c r="S85" s="189"/>
      <c r="T85" s="189"/>
      <c r="U85" s="189"/>
      <c r="V85" s="189"/>
      <c r="W85" s="189"/>
      <c r="X85" s="189"/>
      <c r="Y85" s="189"/>
      <c r="Z85" s="189"/>
    </row>
    <row r="86" spans="1:26" ht="18" customHeight="1">
      <c r="A86" s="315" t="s">
        <v>671</v>
      </c>
      <c r="B86" s="319" t="s">
        <v>672</v>
      </c>
      <c r="C86" s="453" t="s">
        <v>545</v>
      </c>
      <c r="D86" s="456" t="s">
        <v>663</v>
      </c>
      <c r="E86" s="456" t="s">
        <v>664</v>
      </c>
      <c r="F86" s="456" t="s">
        <v>665</v>
      </c>
      <c r="G86" s="446">
        <v>10</v>
      </c>
      <c r="H86" s="450"/>
      <c r="I86" s="450"/>
      <c r="J86" s="450"/>
      <c r="K86" s="450"/>
      <c r="L86" s="189"/>
      <c r="M86" s="189"/>
      <c r="N86" s="189"/>
      <c r="O86" s="189"/>
      <c r="P86" s="189"/>
      <c r="Q86" s="189"/>
      <c r="R86" s="189"/>
      <c r="S86" s="189"/>
      <c r="T86" s="189"/>
      <c r="U86" s="189"/>
      <c r="V86" s="189"/>
      <c r="W86" s="189"/>
      <c r="X86" s="189"/>
      <c r="Y86" s="189"/>
      <c r="Z86" s="189"/>
    </row>
    <row r="87" spans="1:26" ht="18" customHeight="1">
      <c r="A87" s="317"/>
      <c r="B87" s="320" t="s">
        <v>673</v>
      </c>
      <c r="C87" s="454"/>
      <c r="D87" s="411"/>
      <c r="E87" s="411"/>
      <c r="F87" s="411"/>
      <c r="G87" s="411"/>
      <c r="H87" s="415"/>
      <c r="I87" s="415"/>
      <c r="J87" s="415"/>
      <c r="K87" s="415"/>
      <c r="L87" s="189"/>
      <c r="M87" s="189"/>
      <c r="N87" s="189"/>
      <c r="O87" s="189"/>
      <c r="P87" s="189"/>
      <c r="Q87" s="189"/>
      <c r="R87" s="189"/>
      <c r="S87" s="189"/>
      <c r="T87" s="189"/>
      <c r="U87" s="189"/>
      <c r="V87" s="189"/>
      <c r="W87" s="189"/>
      <c r="X87" s="189"/>
      <c r="Y87" s="189"/>
      <c r="Z87" s="189"/>
    </row>
    <row r="88" spans="1:26" ht="18" customHeight="1">
      <c r="A88" s="317"/>
      <c r="B88" s="320" t="s">
        <v>674</v>
      </c>
      <c r="C88" s="454"/>
      <c r="D88" s="411"/>
      <c r="E88" s="411"/>
      <c r="F88" s="411"/>
      <c r="G88" s="411"/>
      <c r="H88" s="415"/>
      <c r="I88" s="415"/>
      <c r="J88" s="415"/>
      <c r="K88" s="415"/>
      <c r="L88" s="189"/>
      <c r="M88" s="189"/>
      <c r="N88" s="189"/>
      <c r="O88" s="189"/>
      <c r="P88" s="189"/>
      <c r="Q88" s="189"/>
      <c r="R88" s="189"/>
      <c r="S88" s="189"/>
      <c r="T88" s="189"/>
      <c r="U88" s="189"/>
      <c r="V88" s="189"/>
      <c r="W88" s="189"/>
      <c r="X88" s="189"/>
      <c r="Y88" s="189"/>
      <c r="Z88" s="189"/>
    </row>
    <row r="89" spans="1:26" ht="18" customHeight="1">
      <c r="A89" s="317"/>
      <c r="B89" s="320" t="s">
        <v>675</v>
      </c>
      <c r="C89" s="454"/>
      <c r="D89" s="411"/>
      <c r="E89" s="411"/>
      <c r="F89" s="411"/>
      <c r="G89" s="411"/>
      <c r="H89" s="415"/>
      <c r="I89" s="415"/>
      <c r="J89" s="415"/>
      <c r="K89" s="415"/>
      <c r="L89" s="189"/>
      <c r="M89" s="189"/>
      <c r="N89" s="189"/>
      <c r="O89" s="189"/>
      <c r="P89" s="189"/>
      <c r="Q89" s="189"/>
      <c r="R89" s="189"/>
      <c r="S89" s="189"/>
      <c r="T89" s="189"/>
      <c r="U89" s="189"/>
      <c r="V89" s="189"/>
      <c r="W89" s="189"/>
      <c r="X89" s="189"/>
      <c r="Y89" s="189"/>
      <c r="Z89" s="189"/>
    </row>
    <row r="90" spans="1:26" ht="18" customHeight="1">
      <c r="A90" s="317"/>
      <c r="B90" s="320" t="s">
        <v>676</v>
      </c>
      <c r="C90" s="455"/>
      <c r="D90" s="408"/>
      <c r="E90" s="408"/>
      <c r="F90" s="408"/>
      <c r="G90" s="408"/>
      <c r="H90" s="415"/>
      <c r="I90" s="415"/>
      <c r="J90" s="415"/>
      <c r="K90" s="415"/>
      <c r="L90" s="189"/>
      <c r="M90" s="189"/>
      <c r="N90" s="189"/>
      <c r="O90" s="189"/>
      <c r="P90" s="189"/>
      <c r="Q90" s="189"/>
      <c r="R90" s="189"/>
      <c r="S90" s="189"/>
      <c r="T90" s="189"/>
      <c r="U90" s="189"/>
      <c r="V90" s="189"/>
      <c r="W90" s="189"/>
      <c r="X90" s="189"/>
      <c r="Y90" s="189"/>
      <c r="Z90" s="189"/>
    </row>
    <row r="91" spans="1:26" ht="24" customHeight="1">
      <c r="A91" s="315" t="s">
        <v>677</v>
      </c>
      <c r="B91" s="319" t="s">
        <v>678</v>
      </c>
      <c r="C91" s="453" t="s">
        <v>545</v>
      </c>
      <c r="D91" s="456" t="s">
        <v>663</v>
      </c>
      <c r="E91" s="456" t="s">
        <v>664</v>
      </c>
      <c r="F91" s="456" t="s">
        <v>665</v>
      </c>
      <c r="G91" s="446">
        <v>10</v>
      </c>
      <c r="H91" s="450"/>
      <c r="I91" s="450"/>
      <c r="J91" s="450"/>
      <c r="K91" s="450"/>
      <c r="L91" s="189"/>
      <c r="M91" s="189"/>
      <c r="N91" s="189"/>
      <c r="O91" s="189"/>
      <c r="P91" s="189"/>
      <c r="Q91" s="189"/>
      <c r="R91" s="189"/>
      <c r="S91" s="189"/>
      <c r="T91" s="189"/>
      <c r="U91" s="189"/>
      <c r="V91" s="189"/>
      <c r="W91" s="189"/>
      <c r="X91" s="189"/>
      <c r="Y91" s="189"/>
      <c r="Z91" s="189"/>
    </row>
    <row r="92" spans="1:26" ht="18" customHeight="1">
      <c r="A92" s="317"/>
      <c r="B92" s="320" t="s">
        <v>679</v>
      </c>
      <c r="C92" s="454"/>
      <c r="D92" s="411"/>
      <c r="E92" s="411"/>
      <c r="F92" s="411"/>
      <c r="G92" s="411"/>
      <c r="H92" s="415"/>
      <c r="I92" s="415"/>
      <c r="J92" s="415"/>
      <c r="K92" s="415"/>
      <c r="L92" s="189"/>
      <c r="M92" s="189"/>
      <c r="N92" s="189"/>
      <c r="O92" s="189"/>
      <c r="P92" s="189"/>
      <c r="Q92" s="189"/>
      <c r="R92" s="189"/>
      <c r="S92" s="189"/>
      <c r="T92" s="189"/>
      <c r="U92" s="189"/>
      <c r="V92" s="189"/>
      <c r="W92" s="189"/>
      <c r="X92" s="189"/>
      <c r="Y92" s="189"/>
      <c r="Z92" s="189"/>
    </row>
    <row r="93" spans="1:26" ht="18" customHeight="1">
      <c r="A93" s="317"/>
      <c r="B93" s="320" t="s">
        <v>680</v>
      </c>
      <c r="C93" s="454"/>
      <c r="D93" s="411"/>
      <c r="E93" s="411"/>
      <c r="F93" s="411"/>
      <c r="G93" s="411"/>
      <c r="H93" s="415"/>
      <c r="I93" s="415"/>
      <c r="J93" s="415"/>
      <c r="K93" s="415"/>
      <c r="L93" s="189"/>
      <c r="M93" s="189"/>
      <c r="N93" s="189"/>
      <c r="O93" s="189"/>
      <c r="P93" s="189"/>
      <c r="Q93" s="189"/>
      <c r="R93" s="189"/>
      <c r="S93" s="189"/>
      <c r="T93" s="189"/>
      <c r="U93" s="189"/>
      <c r="V93" s="189"/>
      <c r="W93" s="189"/>
      <c r="X93" s="189"/>
      <c r="Y93" s="189"/>
      <c r="Z93" s="189"/>
    </row>
    <row r="94" spans="1:26" ht="18" customHeight="1">
      <c r="A94" s="317"/>
      <c r="B94" s="320" t="s">
        <v>681</v>
      </c>
      <c r="C94" s="454"/>
      <c r="D94" s="411"/>
      <c r="E94" s="411"/>
      <c r="F94" s="411"/>
      <c r="G94" s="411"/>
      <c r="H94" s="415"/>
      <c r="I94" s="415"/>
      <c r="J94" s="415"/>
      <c r="K94" s="415"/>
      <c r="L94" s="189"/>
      <c r="M94" s="189"/>
      <c r="N94" s="189"/>
      <c r="O94" s="189"/>
      <c r="P94" s="189"/>
      <c r="Q94" s="189"/>
      <c r="R94" s="189"/>
      <c r="S94" s="189"/>
      <c r="T94" s="189"/>
      <c r="U94" s="189"/>
      <c r="V94" s="189"/>
      <c r="W94" s="189"/>
      <c r="X94" s="189"/>
      <c r="Y94" s="189"/>
      <c r="Z94" s="189"/>
    </row>
    <row r="95" spans="1:26" ht="18" customHeight="1">
      <c r="A95" s="321"/>
      <c r="B95" s="322" t="s">
        <v>682</v>
      </c>
      <c r="C95" s="455"/>
      <c r="D95" s="408"/>
      <c r="E95" s="408"/>
      <c r="F95" s="408"/>
      <c r="G95" s="408"/>
      <c r="H95" s="415"/>
      <c r="I95" s="415"/>
      <c r="J95" s="415"/>
      <c r="K95" s="415"/>
      <c r="L95" s="189"/>
      <c r="M95" s="189"/>
      <c r="N95" s="189"/>
      <c r="O95" s="189"/>
      <c r="P95" s="189"/>
      <c r="Q95" s="189"/>
      <c r="R95" s="189"/>
      <c r="S95" s="189"/>
      <c r="T95" s="189"/>
      <c r="U95" s="189"/>
      <c r="V95" s="189"/>
      <c r="W95" s="189"/>
      <c r="X95" s="189"/>
      <c r="Y95" s="189"/>
      <c r="Z95" s="189"/>
    </row>
    <row r="96" spans="1:26" ht="18" customHeight="1">
      <c r="A96" s="321"/>
      <c r="B96" s="323" t="s">
        <v>499</v>
      </c>
      <c r="C96" s="251"/>
      <c r="D96" s="292"/>
      <c r="E96" s="292"/>
      <c r="F96" s="251"/>
      <c r="G96" s="293">
        <f>(G72+G80+G86+G91)/4</f>
        <v>9.25</v>
      </c>
      <c r="H96" s="189"/>
      <c r="I96" s="189"/>
      <c r="J96" s="189"/>
      <c r="K96" s="189"/>
      <c r="L96" s="189"/>
      <c r="M96" s="189"/>
      <c r="N96" s="189"/>
      <c r="O96" s="189"/>
      <c r="P96" s="189"/>
      <c r="Q96" s="189"/>
      <c r="R96" s="189"/>
      <c r="S96" s="189"/>
      <c r="T96" s="189"/>
      <c r="U96" s="189"/>
      <c r="V96" s="189"/>
      <c r="W96" s="189"/>
      <c r="X96" s="189"/>
      <c r="Y96" s="189"/>
      <c r="Z96" s="189"/>
    </row>
    <row r="97" spans="1:26" ht="18" customHeight="1">
      <c r="A97" s="301" t="s">
        <v>683</v>
      </c>
      <c r="B97" s="324" t="s">
        <v>684</v>
      </c>
      <c r="C97" s="297"/>
      <c r="D97" s="246"/>
      <c r="E97" s="246"/>
      <c r="F97" s="246"/>
      <c r="G97" s="237"/>
      <c r="H97" s="189"/>
      <c r="I97" s="189"/>
      <c r="J97" s="189"/>
      <c r="K97" s="189"/>
      <c r="L97" s="189"/>
      <c r="M97" s="189"/>
      <c r="N97" s="189"/>
      <c r="O97" s="189"/>
      <c r="P97" s="189"/>
      <c r="Q97" s="189"/>
      <c r="R97" s="189"/>
      <c r="S97" s="189"/>
      <c r="T97" s="189"/>
      <c r="U97" s="189"/>
      <c r="V97" s="189"/>
      <c r="W97" s="189"/>
      <c r="X97" s="189"/>
      <c r="Y97" s="189"/>
      <c r="Z97" s="189"/>
    </row>
    <row r="98" spans="1:26" ht="54" customHeight="1">
      <c r="A98" s="243" t="s">
        <v>685</v>
      </c>
      <c r="B98" s="245" t="s">
        <v>686</v>
      </c>
      <c r="C98" s="325" t="s">
        <v>687</v>
      </c>
      <c r="D98" s="245" t="s">
        <v>688</v>
      </c>
      <c r="E98" s="325" t="s">
        <v>689</v>
      </c>
      <c r="F98" s="245" t="s">
        <v>690</v>
      </c>
      <c r="G98" s="238">
        <v>10</v>
      </c>
      <c r="H98" s="236">
        <v>4</v>
      </c>
      <c r="I98" s="236">
        <v>4</v>
      </c>
      <c r="J98" s="236">
        <v>4</v>
      </c>
      <c r="K98" s="236">
        <v>4</v>
      </c>
      <c r="L98" s="189"/>
      <c r="M98" s="189"/>
      <c r="N98" s="189"/>
      <c r="O98" s="189"/>
      <c r="P98" s="189"/>
      <c r="Q98" s="189"/>
      <c r="R98" s="189"/>
      <c r="S98" s="189"/>
      <c r="T98" s="189"/>
      <c r="U98" s="189"/>
      <c r="V98" s="189"/>
      <c r="W98" s="189"/>
      <c r="X98" s="189"/>
      <c r="Y98" s="189"/>
      <c r="Z98" s="189"/>
    </row>
    <row r="99" spans="1:26" ht="72" customHeight="1">
      <c r="A99" s="259" t="s">
        <v>691</v>
      </c>
      <c r="B99" s="326" t="s">
        <v>692</v>
      </c>
      <c r="C99" s="325" t="s">
        <v>693</v>
      </c>
      <c r="D99" s="244" t="s">
        <v>694</v>
      </c>
      <c r="E99" s="325" t="s">
        <v>695</v>
      </c>
      <c r="F99" s="245" t="s">
        <v>696</v>
      </c>
      <c r="G99" s="238">
        <v>0</v>
      </c>
      <c r="H99" s="236">
        <v>0</v>
      </c>
      <c r="I99" s="236">
        <v>0</v>
      </c>
      <c r="J99" s="236">
        <v>0</v>
      </c>
      <c r="K99" s="236">
        <v>0</v>
      </c>
      <c r="L99" s="189"/>
      <c r="M99" s="189"/>
      <c r="N99" s="189"/>
      <c r="O99" s="189"/>
      <c r="P99" s="189"/>
      <c r="Q99" s="189"/>
      <c r="R99" s="189"/>
      <c r="S99" s="189"/>
      <c r="T99" s="189"/>
      <c r="U99" s="189"/>
      <c r="V99" s="189"/>
      <c r="W99" s="189"/>
      <c r="X99" s="189"/>
      <c r="Y99" s="189"/>
      <c r="Z99" s="189"/>
    </row>
    <row r="100" spans="1:26" ht="37.5" customHeight="1">
      <c r="A100" s="259" t="s">
        <v>697</v>
      </c>
      <c r="B100" s="327" t="s">
        <v>698</v>
      </c>
      <c r="C100" s="461" t="s">
        <v>687</v>
      </c>
      <c r="D100" s="457" t="s">
        <v>699</v>
      </c>
      <c r="E100" s="457" t="s">
        <v>700</v>
      </c>
      <c r="F100" s="458" t="s">
        <v>701</v>
      </c>
      <c r="G100" s="447">
        <v>4</v>
      </c>
      <c r="H100" s="448">
        <v>4</v>
      </c>
      <c r="I100" s="448">
        <v>4</v>
      </c>
      <c r="J100" s="448">
        <v>4</v>
      </c>
      <c r="K100" s="448">
        <v>4</v>
      </c>
      <c r="L100" s="189"/>
      <c r="M100" s="189"/>
      <c r="N100" s="189"/>
      <c r="O100" s="189"/>
      <c r="P100" s="189"/>
      <c r="Q100" s="189"/>
      <c r="R100" s="189"/>
      <c r="S100" s="189"/>
      <c r="T100" s="189"/>
      <c r="U100" s="189"/>
      <c r="V100" s="189"/>
      <c r="W100" s="189"/>
      <c r="X100" s="189"/>
      <c r="Y100" s="189"/>
      <c r="Z100" s="189"/>
    </row>
    <row r="101" spans="1:26" ht="36" customHeight="1">
      <c r="A101" s="282"/>
      <c r="B101" s="328" t="s">
        <v>702</v>
      </c>
      <c r="C101" s="416"/>
      <c r="D101" s="411"/>
      <c r="E101" s="411"/>
      <c r="F101" s="411"/>
      <c r="G101" s="411"/>
      <c r="H101" s="415"/>
      <c r="I101" s="415"/>
      <c r="J101" s="415"/>
      <c r="K101" s="415"/>
      <c r="L101" s="189"/>
      <c r="M101" s="189"/>
      <c r="N101" s="189"/>
      <c r="O101" s="189"/>
      <c r="P101" s="189"/>
      <c r="Q101" s="189"/>
      <c r="R101" s="189"/>
      <c r="S101" s="189"/>
      <c r="T101" s="189"/>
      <c r="U101" s="189"/>
      <c r="V101" s="189"/>
      <c r="W101" s="189"/>
      <c r="X101" s="189"/>
      <c r="Y101" s="189"/>
      <c r="Z101" s="189"/>
    </row>
    <row r="102" spans="1:26" ht="18" customHeight="1">
      <c r="A102" s="282"/>
      <c r="B102" s="329" t="s">
        <v>703</v>
      </c>
      <c r="C102" s="416"/>
      <c r="D102" s="411"/>
      <c r="E102" s="411"/>
      <c r="F102" s="411"/>
      <c r="G102" s="411"/>
      <c r="H102" s="415"/>
      <c r="I102" s="415"/>
      <c r="J102" s="415"/>
      <c r="K102" s="415"/>
      <c r="L102" s="189"/>
      <c r="M102" s="189"/>
      <c r="N102" s="189"/>
      <c r="O102" s="189"/>
      <c r="P102" s="189"/>
      <c r="Q102" s="189"/>
      <c r="R102" s="189"/>
      <c r="S102" s="189"/>
      <c r="T102" s="189"/>
      <c r="U102" s="189"/>
      <c r="V102" s="189"/>
      <c r="W102" s="189"/>
      <c r="X102" s="189"/>
      <c r="Y102" s="189"/>
      <c r="Z102" s="189"/>
    </row>
    <row r="103" spans="1:26" ht="18" customHeight="1">
      <c r="A103" s="282"/>
      <c r="B103" s="329" t="s">
        <v>704</v>
      </c>
      <c r="C103" s="416"/>
      <c r="D103" s="411"/>
      <c r="E103" s="411"/>
      <c r="F103" s="411"/>
      <c r="G103" s="411"/>
      <c r="H103" s="415"/>
      <c r="I103" s="415"/>
      <c r="J103" s="415"/>
      <c r="K103" s="415"/>
      <c r="L103" s="189"/>
      <c r="M103" s="189"/>
      <c r="N103" s="189"/>
      <c r="O103" s="189"/>
      <c r="P103" s="189"/>
      <c r="Q103" s="189"/>
      <c r="R103" s="189"/>
      <c r="S103" s="189"/>
      <c r="T103" s="189"/>
      <c r="U103" s="189"/>
      <c r="V103" s="189"/>
      <c r="W103" s="189"/>
      <c r="X103" s="189"/>
      <c r="Y103" s="189"/>
      <c r="Z103" s="189"/>
    </row>
    <row r="104" spans="1:26" ht="36" customHeight="1">
      <c r="A104" s="284"/>
      <c r="B104" s="330" t="s">
        <v>705</v>
      </c>
      <c r="C104" s="410"/>
      <c r="D104" s="408"/>
      <c r="E104" s="408"/>
      <c r="F104" s="408"/>
      <c r="G104" s="408"/>
      <c r="H104" s="415"/>
      <c r="I104" s="415"/>
      <c r="J104" s="415"/>
      <c r="K104" s="415"/>
      <c r="L104" s="189"/>
      <c r="M104" s="189"/>
      <c r="N104" s="189"/>
      <c r="O104" s="189"/>
      <c r="P104" s="189"/>
      <c r="Q104" s="189"/>
      <c r="R104" s="189"/>
      <c r="S104" s="189"/>
      <c r="T104" s="189"/>
      <c r="U104" s="189"/>
      <c r="V104" s="189"/>
      <c r="W104" s="189"/>
      <c r="X104" s="189"/>
      <c r="Y104" s="189"/>
      <c r="Z104" s="189"/>
    </row>
    <row r="105" spans="1:26" ht="36" customHeight="1">
      <c r="A105" s="269" t="s">
        <v>706</v>
      </c>
      <c r="B105" s="331" t="s">
        <v>707</v>
      </c>
      <c r="C105" s="325" t="s">
        <v>708</v>
      </c>
      <c r="D105" s="245" t="s">
        <v>709</v>
      </c>
      <c r="E105" s="245" t="s">
        <v>710</v>
      </c>
      <c r="F105" s="244" t="s">
        <v>711</v>
      </c>
      <c r="G105" s="274">
        <v>7</v>
      </c>
      <c r="H105" s="236">
        <v>10</v>
      </c>
      <c r="I105" s="236">
        <v>10</v>
      </c>
      <c r="J105" s="236">
        <v>10</v>
      </c>
      <c r="K105" s="236">
        <v>10</v>
      </c>
      <c r="L105" s="189"/>
      <c r="M105" s="189"/>
      <c r="N105" s="189"/>
      <c r="O105" s="189"/>
      <c r="P105" s="189"/>
      <c r="Q105" s="189"/>
      <c r="R105" s="189"/>
      <c r="S105" s="189"/>
      <c r="T105" s="189"/>
      <c r="U105" s="189"/>
      <c r="V105" s="189"/>
      <c r="W105" s="189"/>
      <c r="X105" s="189"/>
      <c r="Y105" s="189"/>
      <c r="Z105" s="189"/>
    </row>
    <row r="106" spans="1:26" ht="36" customHeight="1">
      <c r="A106" s="243" t="s">
        <v>712</v>
      </c>
      <c r="B106" s="245" t="s">
        <v>713</v>
      </c>
      <c r="C106" s="325" t="s">
        <v>687</v>
      </c>
      <c r="D106" s="245" t="s">
        <v>714</v>
      </c>
      <c r="E106" s="244" t="s">
        <v>715</v>
      </c>
      <c r="F106" s="245" t="s">
        <v>716</v>
      </c>
      <c r="G106" s="274">
        <v>7</v>
      </c>
      <c r="H106" s="236">
        <v>4</v>
      </c>
      <c r="I106" s="236">
        <v>4</v>
      </c>
      <c r="J106" s="236">
        <v>4</v>
      </c>
      <c r="K106" s="236">
        <v>4</v>
      </c>
      <c r="L106" s="189"/>
      <c r="M106" s="189"/>
      <c r="N106" s="189"/>
      <c r="O106" s="189"/>
      <c r="P106" s="189"/>
      <c r="Q106" s="189"/>
      <c r="R106" s="189"/>
      <c r="S106" s="189"/>
      <c r="T106" s="189"/>
      <c r="U106" s="189"/>
      <c r="V106" s="189"/>
      <c r="W106" s="189"/>
      <c r="X106" s="189"/>
      <c r="Y106" s="189"/>
      <c r="Z106" s="189"/>
    </row>
    <row r="107" spans="1:26" ht="36" customHeight="1">
      <c r="A107" s="243" t="s">
        <v>717</v>
      </c>
      <c r="B107" s="245" t="s">
        <v>718</v>
      </c>
      <c r="C107" s="325" t="s">
        <v>687</v>
      </c>
      <c r="D107" s="245" t="s">
        <v>719</v>
      </c>
      <c r="E107" s="245" t="s">
        <v>720</v>
      </c>
      <c r="F107" s="245" t="s">
        <v>721</v>
      </c>
      <c r="G107" s="274">
        <v>10</v>
      </c>
      <c r="H107" s="236">
        <v>7</v>
      </c>
      <c r="I107" s="236">
        <v>7</v>
      </c>
      <c r="J107" s="236">
        <v>7</v>
      </c>
      <c r="K107" s="236">
        <v>7</v>
      </c>
      <c r="L107" s="189"/>
      <c r="M107" s="189"/>
      <c r="N107" s="189"/>
      <c r="O107" s="189"/>
      <c r="P107" s="189"/>
      <c r="Q107" s="189"/>
      <c r="R107" s="189"/>
      <c r="S107" s="189"/>
      <c r="T107" s="189"/>
      <c r="U107" s="189"/>
      <c r="V107" s="189"/>
      <c r="W107" s="189"/>
      <c r="X107" s="189"/>
      <c r="Y107" s="189"/>
      <c r="Z107" s="189"/>
    </row>
    <row r="108" spans="1:26" ht="36" customHeight="1">
      <c r="A108" s="243" t="s">
        <v>722</v>
      </c>
      <c r="B108" s="245" t="s">
        <v>723</v>
      </c>
      <c r="C108" s="325" t="s">
        <v>545</v>
      </c>
      <c r="D108" s="245" t="s">
        <v>724</v>
      </c>
      <c r="E108" s="244" t="s">
        <v>725</v>
      </c>
      <c r="F108" s="244" t="s">
        <v>726</v>
      </c>
      <c r="G108" s="274">
        <v>10</v>
      </c>
      <c r="H108" s="236">
        <v>10</v>
      </c>
      <c r="I108" s="236">
        <v>10</v>
      </c>
      <c r="J108" s="236">
        <v>10</v>
      </c>
      <c r="K108" s="236">
        <v>10</v>
      </c>
      <c r="L108" s="189"/>
      <c r="M108" s="189"/>
      <c r="N108" s="189"/>
      <c r="O108" s="189"/>
      <c r="P108" s="189"/>
      <c r="Q108" s="189"/>
      <c r="R108" s="189"/>
      <c r="S108" s="189"/>
      <c r="T108" s="189"/>
      <c r="U108" s="189"/>
      <c r="V108" s="189"/>
      <c r="W108" s="189"/>
      <c r="X108" s="189"/>
      <c r="Y108" s="189"/>
      <c r="Z108" s="189"/>
    </row>
    <row r="109" spans="1:26" ht="18" customHeight="1">
      <c r="A109" s="243" t="s">
        <v>727</v>
      </c>
      <c r="B109" s="272" t="s">
        <v>728</v>
      </c>
      <c r="C109" s="332" t="s">
        <v>729</v>
      </c>
      <c r="D109" s="246"/>
      <c r="E109" s="246"/>
      <c r="F109" s="332" t="s">
        <v>730</v>
      </c>
      <c r="G109" s="238">
        <v>10</v>
      </c>
      <c r="H109" s="236">
        <v>0</v>
      </c>
      <c r="I109" s="236">
        <v>0</v>
      </c>
      <c r="J109" s="236">
        <v>0</v>
      </c>
      <c r="K109" s="236">
        <v>0</v>
      </c>
      <c r="L109" s="189"/>
      <c r="M109" s="189"/>
      <c r="N109" s="189"/>
      <c r="O109" s="189"/>
      <c r="P109" s="189"/>
      <c r="Q109" s="189"/>
      <c r="R109" s="189"/>
      <c r="S109" s="189"/>
      <c r="T109" s="189"/>
      <c r="U109" s="189"/>
      <c r="V109" s="189"/>
      <c r="W109" s="189"/>
      <c r="X109" s="189"/>
      <c r="Y109" s="189"/>
      <c r="Z109" s="189"/>
    </row>
    <row r="110" spans="1:26" ht="18" customHeight="1">
      <c r="A110" s="243"/>
      <c r="B110" s="291" t="s">
        <v>499</v>
      </c>
      <c r="C110" s="251"/>
      <c r="D110" s="292"/>
      <c r="E110" s="292"/>
      <c r="F110" s="251"/>
      <c r="G110" s="293">
        <f>(G98+G99+G100+G105+G106+G107+G108+G109)/8</f>
        <v>7.25</v>
      </c>
      <c r="H110" s="189"/>
      <c r="I110" s="189"/>
      <c r="J110" s="189"/>
      <c r="K110" s="189"/>
      <c r="L110" s="189"/>
      <c r="M110" s="189"/>
      <c r="N110" s="189"/>
      <c r="O110" s="189"/>
      <c r="P110" s="189"/>
      <c r="Q110" s="189"/>
      <c r="R110" s="189"/>
      <c r="S110" s="189"/>
      <c r="T110" s="189"/>
      <c r="U110" s="189"/>
      <c r="V110" s="189"/>
      <c r="W110" s="189"/>
      <c r="X110" s="189"/>
      <c r="Y110" s="189"/>
      <c r="Z110" s="189"/>
    </row>
    <row r="111" spans="1:26" ht="18" customHeight="1">
      <c r="A111" s="243"/>
      <c r="B111" s="272"/>
      <c r="C111" s="332"/>
      <c r="D111" s="246"/>
      <c r="E111" s="246"/>
      <c r="F111" s="332"/>
      <c r="G111" s="237"/>
      <c r="H111" s="189"/>
      <c r="I111" s="189"/>
      <c r="J111" s="189"/>
      <c r="K111" s="189"/>
      <c r="L111" s="189"/>
      <c r="M111" s="189"/>
      <c r="N111" s="189"/>
      <c r="O111" s="189"/>
      <c r="P111" s="189"/>
      <c r="Q111" s="189"/>
      <c r="R111" s="189"/>
      <c r="S111" s="189"/>
      <c r="T111" s="189"/>
      <c r="U111" s="189"/>
      <c r="V111" s="189"/>
      <c r="W111" s="189"/>
      <c r="X111" s="189"/>
      <c r="Y111" s="189"/>
      <c r="Z111" s="189"/>
    </row>
    <row r="112" spans="1:26" ht="22.5" customHeight="1">
      <c r="A112" s="253" t="s">
        <v>731</v>
      </c>
      <c r="B112" s="241" t="s">
        <v>732</v>
      </c>
      <c r="C112" s="242"/>
      <c r="D112" s="242"/>
      <c r="E112" s="242"/>
      <c r="F112" s="242"/>
      <c r="G112" s="257"/>
      <c r="H112" s="189"/>
      <c r="I112" s="189"/>
      <c r="J112" s="189"/>
      <c r="K112" s="189"/>
      <c r="L112" s="189"/>
      <c r="M112" s="189"/>
      <c r="N112" s="189"/>
      <c r="O112" s="189"/>
      <c r="P112" s="189"/>
      <c r="Q112" s="189"/>
      <c r="R112" s="189"/>
      <c r="S112" s="189"/>
      <c r="T112" s="189"/>
      <c r="U112" s="189"/>
      <c r="V112" s="189"/>
      <c r="W112" s="189"/>
      <c r="X112" s="189"/>
      <c r="Y112" s="189"/>
      <c r="Z112" s="189"/>
    </row>
    <row r="113" spans="1:26" ht="108" customHeight="1">
      <c r="A113" s="243" t="s">
        <v>733</v>
      </c>
      <c r="B113" s="309" t="s">
        <v>734</v>
      </c>
      <c r="C113" s="295" t="s">
        <v>735</v>
      </c>
      <c r="D113" s="333" t="s">
        <v>736</v>
      </c>
      <c r="E113" s="333" t="s">
        <v>737</v>
      </c>
      <c r="F113" s="334" t="s">
        <v>738</v>
      </c>
      <c r="G113" s="335">
        <v>10</v>
      </c>
      <c r="H113" s="236">
        <v>4</v>
      </c>
      <c r="I113" s="236">
        <v>7</v>
      </c>
      <c r="J113" s="236">
        <v>4</v>
      </c>
      <c r="K113" s="236">
        <v>7</v>
      </c>
      <c r="L113" s="189"/>
      <c r="M113" s="189"/>
      <c r="N113" s="189"/>
      <c r="O113" s="189"/>
      <c r="P113" s="189"/>
      <c r="Q113" s="189"/>
      <c r="R113" s="189"/>
      <c r="S113" s="189"/>
      <c r="T113" s="189"/>
      <c r="U113" s="189"/>
      <c r="V113" s="189"/>
      <c r="W113" s="189"/>
      <c r="X113" s="189"/>
      <c r="Y113" s="189"/>
      <c r="Z113" s="189"/>
    </row>
    <row r="114" spans="1:26" ht="84.75" customHeight="1">
      <c r="A114" s="243" t="s">
        <v>739</v>
      </c>
      <c r="B114" s="336" t="s">
        <v>740</v>
      </c>
      <c r="C114" s="337" t="s">
        <v>545</v>
      </c>
      <c r="D114" s="333" t="s">
        <v>741</v>
      </c>
      <c r="E114" s="333" t="s">
        <v>742</v>
      </c>
      <c r="F114" s="337" t="s">
        <v>597</v>
      </c>
      <c r="G114" s="338">
        <v>7</v>
      </c>
      <c r="H114" s="339">
        <v>4</v>
      </c>
      <c r="I114" s="339">
        <v>4</v>
      </c>
      <c r="J114" s="339">
        <v>4</v>
      </c>
      <c r="K114" s="339">
        <v>4</v>
      </c>
      <c r="L114" s="189"/>
      <c r="M114" s="189"/>
      <c r="N114" s="189"/>
      <c r="O114" s="189"/>
      <c r="P114" s="189"/>
      <c r="Q114" s="189"/>
      <c r="R114" s="189"/>
      <c r="S114" s="189"/>
      <c r="T114" s="189"/>
      <c r="U114" s="189"/>
      <c r="V114" s="189"/>
      <c r="W114" s="189"/>
      <c r="X114" s="189"/>
      <c r="Y114" s="189"/>
      <c r="Z114" s="189"/>
    </row>
    <row r="115" spans="1:26" ht="18" customHeight="1">
      <c r="A115" s="243" t="s">
        <v>743</v>
      </c>
      <c r="B115" s="336" t="s">
        <v>744</v>
      </c>
      <c r="C115" s="310" t="s">
        <v>545</v>
      </c>
      <c r="D115" s="310"/>
      <c r="E115" s="310" t="s">
        <v>745</v>
      </c>
      <c r="F115" s="310" t="s">
        <v>597</v>
      </c>
      <c r="G115" s="340">
        <v>7</v>
      </c>
      <c r="H115" s="339">
        <v>0</v>
      </c>
      <c r="I115" s="339">
        <v>0</v>
      </c>
      <c r="J115" s="339">
        <v>0</v>
      </c>
      <c r="K115" s="339">
        <v>0</v>
      </c>
      <c r="L115" s="189"/>
      <c r="M115" s="189"/>
      <c r="N115" s="189"/>
      <c r="O115" s="189"/>
      <c r="P115" s="189"/>
      <c r="Q115" s="189"/>
      <c r="R115" s="189"/>
      <c r="S115" s="189"/>
      <c r="T115" s="189"/>
      <c r="U115" s="189"/>
      <c r="V115" s="189"/>
      <c r="W115" s="189"/>
      <c r="X115" s="189"/>
      <c r="Y115" s="189"/>
      <c r="Z115" s="189"/>
    </row>
    <row r="116" spans="1:26" ht="18" customHeight="1">
      <c r="A116" s="243" t="s">
        <v>746</v>
      </c>
      <c r="B116" s="336" t="s">
        <v>747</v>
      </c>
      <c r="C116" s="310" t="s">
        <v>545</v>
      </c>
      <c r="D116" s="310" t="s">
        <v>748</v>
      </c>
      <c r="E116" s="310" t="s">
        <v>749</v>
      </c>
      <c r="F116" s="310" t="s">
        <v>750</v>
      </c>
      <c r="G116" s="340">
        <v>4</v>
      </c>
      <c r="H116" s="339">
        <v>0</v>
      </c>
      <c r="I116" s="339">
        <v>0</v>
      </c>
      <c r="J116" s="339">
        <v>0</v>
      </c>
      <c r="K116" s="339">
        <v>0</v>
      </c>
      <c r="L116" s="189"/>
      <c r="M116" s="189"/>
      <c r="N116" s="189"/>
      <c r="O116" s="189"/>
      <c r="P116" s="189"/>
      <c r="Q116" s="189"/>
      <c r="R116" s="189"/>
      <c r="S116" s="189"/>
      <c r="T116" s="189"/>
      <c r="U116" s="189"/>
      <c r="V116" s="189"/>
      <c r="W116" s="189"/>
      <c r="X116" s="189"/>
      <c r="Y116" s="189"/>
      <c r="Z116" s="189"/>
    </row>
    <row r="117" spans="1:26" ht="18" customHeight="1">
      <c r="A117" s="243" t="s">
        <v>751</v>
      </c>
      <c r="B117" s="336" t="s">
        <v>752</v>
      </c>
      <c r="C117" s="310" t="s">
        <v>545</v>
      </c>
      <c r="D117" s="310" t="s">
        <v>753</v>
      </c>
      <c r="E117" s="310" t="s">
        <v>754</v>
      </c>
      <c r="F117" s="310" t="s">
        <v>755</v>
      </c>
      <c r="G117" s="340">
        <v>4</v>
      </c>
      <c r="H117" s="339">
        <v>0</v>
      </c>
      <c r="I117" s="339">
        <v>0</v>
      </c>
      <c r="J117" s="339">
        <v>0</v>
      </c>
      <c r="K117" s="339">
        <v>0</v>
      </c>
      <c r="L117" s="189"/>
      <c r="M117" s="189"/>
      <c r="N117" s="189"/>
      <c r="O117" s="189"/>
      <c r="P117" s="189"/>
      <c r="Q117" s="189"/>
      <c r="R117" s="189"/>
      <c r="S117" s="189"/>
      <c r="T117" s="189"/>
      <c r="U117" s="189"/>
      <c r="V117" s="189"/>
      <c r="W117" s="189"/>
      <c r="X117" s="189"/>
      <c r="Y117" s="189"/>
      <c r="Z117" s="189"/>
    </row>
    <row r="118" spans="1:26" ht="35.25" customHeight="1">
      <c r="A118" s="243" t="s">
        <v>756</v>
      </c>
      <c r="B118" s="341" t="s">
        <v>757</v>
      </c>
      <c r="C118" s="242"/>
      <c r="D118" s="242"/>
      <c r="E118" s="242"/>
      <c r="F118" s="242"/>
      <c r="G118" s="342">
        <f>SUM(G119:G131)/12</f>
        <v>7.75</v>
      </c>
      <c r="H118" s="343"/>
      <c r="I118" s="343"/>
      <c r="J118" s="343"/>
      <c r="K118" s="343"/>
      <c r="L118" s="189"/>
      <c r="M118" s="189"/>
      <c r="N118" s="189"/>
      <c r="O118" s="189"/>
      <c r="P118" s="189"/>
      <c r="Q118" s="189"/>
      <c r="R118" s="189"/>
      <c r="S118" s="189"/>
      <c r="T118" s="189"/>
      <c r="U118" s="189"/>
      <c r="V118" s="189"/>
      <c r="W118" s="189"/>
      <c r="X118" s="189"/>
      <c r="Y118" s="189"/>
      <c r="Z118" s="189"/>
    </row>
    <row r="119" spans="1:26" ht="18" customHeight="1">
      <c r="A119" s="243"/>
      <c r="B119" s="344" t="s">
        <v>758</v>
      </c>
      <c r="C119" s="310" t="s">
        <v>545</v>
      </c>
      <c r="D119" s="310" t="s">
        <v>759</v>
      </c>
      <c r="E119" s="310" t="s">
        <v>760</v>
      </c>
      <c r="F119" s="310" t="s">
        <v>761</v>
      </c>
      <c r="G119" s="340">
        <v>4</v>
      </c>
      <c r="H119" s="339">
        <v>4</v>
      </c>
      <c r="I119" s="339">
        <v>4</v>
      </c>
      <c r="J119" s="339">
        <v>4</v>
      </c>
      <c r="K119" s="339">
        <v>4</v>
      </c>
      <c r="L119" s="189"/>
      <c r="M119" s="189"/>
      <c r="N119" s="189"/>
      <c r="O119" s="189"/>
      <c r="P119" s="189"/>
      <c r="Q119" s="189"/>
      <c r="R119" s="189"/>
      <c r="S119" s="189"/>
      <c r="T119" s="189"/>
      <c r="U119" s="189"/>
      <c r="V119" s="189"/>
      <c r="W119" s="189"/>
      <c r="X119" s="189"/>
      <c r="Y119" s="189"/>
      <c r="Z119" s="189"/>
    </row>
    <row r="120" spans="1:26" ht="18" customHeight="1">
      <c r="A120" s="243"/>
      <c r="B120" s="344" t="s">
        <v>762</v>
      </c>
      <c r="C120" s="310" t="s">
        <v>545</v>
      </c>
      <c r="D120" s="310" t="s">
        <v>759</v>
      </c>
      <c r="E120" s="310" t="s">
        <v>760</v>
      </c>
      <c r="F120" s="310" t="s">
        <v>763</v>
      </c>
      <c r="G120" s="340">
        <v>10</v>
      </c>
      <c r="H120" s="339">
        <v>4</v>
      </c>
      <c r="I120" s="339">
        <v>4</v>
      </c>
      <c r="J120" s="339">
        <v>4</v>
      </c>
      <c r="K120" s="339">
        <v>4</v>
      </c>
      <c r="L120" s="189"/>
      <c r="M120" s="189"/>
      <c r="N120" s="189"/>
      <c r="O120" s="189"/>
      <c r="P120" s="189"/>
      <c r="Q120" s="189"/>
      <c r="R120" s="189"/>
      <c r="S120" s="189"/>
      <c r="T120" s="189"/>
      <c r="U120" s="189"/>
      <c r="V120" s="189"/>
      <c r="W120" s="189"/>
      <c r="X120" s="189"/>
      <c r="Y120" s="189"/>
      <c r="Z120" s="189"/>
    </row>
    <row r="121" spans="1:26" ht="18" customHeight="1">
      <c r="A121" s="243"/>
      <c r="B121" s="344" t="s">
        <v>764</v>
      </c>
      <c r="C121" s="310" t="s">
        <v>545</v>
      </c>
      <c r="D121" s="310" t="s">
        <v>759</v>
      </c>
      <c r="E121" s="310" t="s">
        <v>760</v>
      </c>
      <c r="F121" s="310" t="s">
        <v>765</v>
      </c>
      <c r="G121" s="340">
        <v>10</v>
      </c>
      <c r="H121" s="339">
        <v>4</v>
      </c>
      <c r="I121" s="339">
        <v>4</v>
      </c>
      <c r="J121" s="339">
        <v>4</v>
      </c>
      <c r="K121" s="339">
        <v>4</v>
      </c>
      <c r="L121" s="189"/>
      <c r="M121" s="189"/>
      <c r="N121" s="189"/>
      <c r="O121" s="189"/>
      <c r="P121" s="189"/>
      <c r="Q121" s="189"/>
      <c r="R121" s="189"/>
      <c r="S121" s="189"/>
      <c r="T121" s="189"/>
      <c r="U121" s="189"/>
      <c r="V121" s="189"/>
      <c r="W121" s="189"/>
      <c r="X121" s="189"/>
      <c r="Y121" s="189"/>
      <c r="Z121" s="189"/>
    </row>
    <row r="122" spans="1:26" ht="18" customHeight="1">
      <c r="A122" s="243"/>
      <c r="B122" s="344" t="s">
        <v>766</v>
      </c>
      <c r="C122" s="310" t="s">
        <v>545</v>
      </c>
      <c r="D122" s="310" t="s">
        <v>759</v>
      </c>
      <c r="E122" s="310" t="s">
        <v>760</v>
      </c>
      <c r="F122" s="310" t="s">
        <v>767</v>
      </c>
      <c r="G122" s="340">
        <v>10</v>
      </c>
      <c r="H122" s="339">
        <v>4</v>
      </c>
      <c r="I122" s="339">
        <v>4</v>
      </c>
      <c r="J122" s="339">
        <v>4</v>
      </c>
      <c r="K122" s="339">
        <v>4</v>
      </c>
      <c r="L122" s="189"/>
      <c r="M122" s="189"/>
      <c r="N122" s="189"/>
      <c r="O122" s="189"/>
      <c r="P122" s="189"/>
      <c r="Q122" s="189"/>
      <c r="R122" s="189"/>
      <c r="S122" s="189"/>
      <c r="T122" s="189"/>
      <c r="U122" s="189"/>
      <c r="V122" s="189"/>
      <c r="W122" s="189"/>
      <c r="X122" s="189"/>
      <c r="Y122" s="189"/>
      <c r="Z122" s="189"/>
    </row>
    <row r="123" spans="1:26" ht="36" customHeight="1">
      <c r="A123" s="243"/>
      <c r="B123" s="344" t="s">
        <v>768</v>
      </c>
      <c r="C123" s="310" t="s">
        <v>545</v>
      </c>
      <c r="D123" s="310" t="s">
        <v>759</v>
      </c>
      <c r="E123" s="310" t="s">
        <v>760</v>
      </c>
      <c r="F123" s="310" t="s">
        <v>769</v>
      </c>
      <c r="G123" s="340">
        <v>10</v>
      </c>
      <c r="H123" s="339">
        <v>4</v>
      </c>
      <c r="I123" s="339">
        <v>4</v>
      </c>
      <c r="J123" s="339">
        <v>4</v>
      </c>
      <c r="K123" s="339">
        <v>4</v>
      </c>
      <c r="L123" s="189"/>
      <c r="M123" s="189"/>
      <c r="N123" s="189"/>
      <c r="O123" s="189"/>
      <c r="P123" s="189"/>
      <c r="Q123" s="189"/>
      <c r="R123" s="189"/>
      <c r="S123" s="189"/>
      <c r="T123" s="189"/>
      <c r="U123" s="189"/>
      <c r="V123" s="189"/>
      <c r="W123" s="189"/>
      <c r="X123" s="189"/>
      <c r="Y123" s="189"/>
      <c r="Z123" s="189"/>
    </row>
    <row r="124" spans="1:26" ht="18" customHeight="1">
      <c r="A124" s="243"/>
      <c r="B124" s="344" t="s">
        <v>770</v>
      </c>
      <c r="C124" s="310" t="s">
        <v>545</v>
      </c>
      <c r="D124" s="310" t="s">
        <v>759</v>
      </c>
      <c r="E124" s="310" t="s">
        <v>760</v>
      </c>
      <c r="F124" s="310" t="s">
        <v>771</v>
      </c>
      <c r="G124" s="340">
        <v>4</v>
      </c>
      <c r="H124" s="339">
        <v>4</v>
      </c>
      <c r="I124" s="339">
        <v>4</v>
      </c>
      <c r="J124" s="339">
        <v>4</v>
      </c>
      <c r="K124" s="339">
        <v>4</v>
      </c>
      <c r="L124" s="189"/>
      <c r="M124" s="189"/>
      <c r="N124" s="189"/>
      <c r="O124" s="189"/>
      <c r="P124" s="189"/>
      <c r="Q124" s="189"/>
      <c r="R124" s="189"/>
      <c r="S124" s="189"/>
      <c r="T124" s="189"/>
      <c r="U124" s="189"/>
      <c r="V124" s="189"/>
      <c r="W124" s="189"/>
      <c r="X124" s="189"/>
      <c r="Y124" s="189"/>
      <c r="Z124" s="189"/>
    </row>
    <row r="125" spans="1:26" ht="18" customHeight="1">
      <c r="A125" s="243"/>
      <c r="B125" s="344" t="s">
        <v>772</v>
      </c>
      <c r="C125" s="310" t="s">
        <v>545</v>
      </c>
      <c r="D125" s="310" t="s">
        <v>759</v>
      </c>
      <c r="E125" s="310" t="s">
        <v>760</v>
      </c>
      <c r="F125" s="310" t="s">
        <v>773</v>
      </c>
      <c r="G125" s="340">
        <v>4</v>
      </c>
      <c r="H125" s="339">
        <v>4</v>
      </c>
      <c r="I125" s="339">
        <v>4</v>
      </c>
      <c r="J125" s="339">
        <v>4</v>
      </c>
      <c r="K125" s="339">
        <v>4</v>
      </c>
      <c r="L125" s="189"/>
      <c r="M125" s="189"/>
      <c r="N125" s="189"/>
      <c r="O125" s="189"/>
      <c r="P125" s="189"/>
      <c r="Q125" s="189"/>
      <c r="R125" s="189"/>
      <c r="S125" s="189"/>
      <c r="T125" s="189"/>
      <c r="U125" s="189"/>
      <c r="V125" s="189"/>
      <c r="W125" s="189"/>
      <c r="X125" s="189"/>
      <c r="Y125" s="189"/>
      <c r="Z125" s="189"/>
    </row>
    <row r="126" spans="1:26" ht="36" customHeight="1">
      <c r="A126" s="243"/>
      <c r="B126" s="344" t="s">
        <v>774</v>
      </c>
      <c r="C126" s="310" t="s">
        <v>545</v>
      </c>
      <c r="D126" s="310" t="s">
        <v>759</v>
      </c>
      <c r="E126" s="310" t="s">
        <v>760</v>
      </c>
      <c r="F126" s="310" t="s">
        <v>775</v>
      </c>
      <c r="G126" s="340">
        <v>4</v>
      </c>
      <c r="H126" s="339">
        <v>4</v>
      </c>
      <c r="I126" s="339">
        <v>4</v>
      </c>
      <c r="J126" s="339">
        <v>4</v>
      </c>
      <c r="K126" s="339">
        <v>4</v>
      </c>
      <c r="L126" s="189"/>
      <c r="M126" s="189"/>
      <c r="N126" s="189"/>
      <c r="O126" s="189"/>
      <c r="P126" s="189"/>
      <c r="Q126" s="189"/>
      <c r="R126" s="189"/>
      <c r="S126" s="189"/>
      <c r="T126" s="189"/>
      <c r="U126" s="189"/>
      <c r="V126" s="189"/>
      <c r="W126" s="189"/>
      <c r="X126" s="189"/>
      <c r="Y126" s="189"/>
      <c r="Z126" s="189"/>
    </row>
    <row r="127" spans="1:26" ht="18" customHeight="1">
      <c r="A127" s="243"/>
      <c r="B127" s="344" t="s">
        <v>776</v>
      </c>
      <c r="C127" s="310" t="s">
        <v>545</v>
      </c>
      <c r="D127" s="310" t="s">
        <v>759</v>
      </c>
      <c r="E127" s="310" t="s">
        <v>760</v>
      </c>
      <c r="F127" s="310" t="s">
        <v>777</v>
      </c>
      <c r="G127" s="340">
        <v>7</v>
      </c>
      <c r="H127" s="339">
        <v>4</v>
      </c>
      <c r="I127" s="339">
        <v>4</v>
      </c>
      <c r="J127" s="339">
        <v>4</v>
      </c>
      <c r="K127" s="339">
        <v>4</v>
      </c>
      <c r="L127" s="189"/>
      <c r="M127" s="189"/>
      <c r="N127" s="189"/>
      <c r="O127" s="189"/>
      <c r="P127" s="189"/>
      <c r="Q127" s="189"/>
      <c r="R127" s="189"/>
      <c r="S127" s="189"/>
      <c r="T127" s="189"/>
      <c r="U127" s="189"/>
      <c r="V127" s="189"/>
      <c r="W127" s="189"/>
      <c r="X127" s="189"/>
      <c r="Y127" s="189"/>
      <c r="Z127" s="189"/>
    </row>
    <row r="128" spans="1:26" ht="18" customHeight="1">
      <c r="A128" s="243"/>
      <c r="B128" s="344" t="s">
        <v>778</v>
      </c>
      <c r="C128" s="310" t="s">
        <v>545</v>
      </c>
      <c r="D128" s="310" t="s">
        <v>759</v>
      </c>
      <c r="E128" s="310" t="s">
        <v>760</v>
      </c>
      <c r="F128" s="310" t="s">
        <v>779</v>
      </c>
      <c r="G128" s="340">
        <v>10</v>
      </c>
      <c r="H128" s="339">
        <v>4</v>
      </c>
      <c r="I128" s="339">
        <v>4</v>
      </c>
      <c r="J128" s="339">
        <v>4</v>
      </c>
      <c r="K128" s="339">
        <v>4</v>
      </c>
      <c r="L128" s="189"/>
      <c r="M128" s="189"/>
      <c r="N128" s="189"/>
      <c r="O128" s="189"/>
      <c r="P128" s="189"/>
      <c r="Q128" s="189"/>
      <c r="R128" s="189"/>
      <c r="S128" s="189"/>
      <c r="T128" s="189"/>
      <c r="U128" s="189"/>
      <c r="V128" s="189"/>
      <c r="W128" s="189"/>
      <c r="X128" s="189"/>
      <c r="Y128" s="189"/>
      <c r="Z128" s="189"/>
    </row>
    <row r="129" spans="1:26" ht="18" customHeight="1">
      <c r="A129" s="243"/>
      <c r="B129" s="344" t="s">
        <v>780</v>
      </c>
      <c r="C129" s="310" t="s">
        <v>545</v>
      </c>
      <c r="D129" s="310" t="s">
        <v>759</v>
      </c>
      <c r="E129" s="310" t="s">
        <v>760</v>
      </c>
      <c r="F129" s="310" t="s">
        <v>781</v>
      </c>
      <c r="G129" s="340">
        <v>10</v>
      </c>
      <c r="H129" s="339">
        <v>4</v>
      </c>
      <c r="I129" s="339">
        <v>4</v>
      </c>
      <c r="J129" s="339">
        <v>4</v>
      </c>
      <c r="K129" s="339">
        <v>4</v>
      </c>
      <c r="L129" s="189"/>
      <c r="M129" s="189"/>
      <c r="N129" s="189"/>
      <c r="O129" s="189"/>
      <c r="P129" s="189"/>
      <c r="Q129" s="189"/>
      <c r="R129" s="189"/>
      <c r="S129" s="189"/>
      <c r="T129" s="189"/>
      <c r="U129" s="189"/>
      <c r="V129" s="189"/>
      <c r="W129" s="189"/>
      <c r="X129" s="189"/>
      <c r="Y129" s="189"/>
      <c r="Z129" s="189"/>
    </row>
    <row r="130" spans="1:26" ht="18" customHeight="1">
      <c r="A130" s="243"/>
      <c r="B130" s="344" t="s">
        <v>782</v>
      </c>
      <c r="C130" s="310" t="s">
        <v>545</v>
      </c>
      <c r="D130" s="310" t="s">
        <v>759</v>
      </c>
      <c r="E130" s="310" t="s">
        <v>760</v>
      </c>
      <c r="F130" s="310" t="s">
        <v>783</v>
      </c>
      <c r="G130" s="340">
        <v>10</v>
      </c>
      <c r="H130" s="339">
        <v>4</v>
      </c>
      <c r="I130" s="339">
        <v>4</v>
      </c>
      <c r="J130" s="339">
        <v>4</v>
      </c>
      <c r="K130" s="339">
        <v>4</v>
      </c>
      <c r="L130" s="189"/>
      <c r="M130" s="189"/>
      <c r="N130" s="189"/>
      <c r="O130" s="189"/>
      <c r="P130" s="189"/>
      <c r="Q130" s="189"/>
      <c r="R130" s="189"/>
      <c r="S130" s="189"/>
      <c r="T130" s="189"/>
      <c r="U130" s="189"/>
      <c r="V130" s="189"/>
      <c r="W130" s="189"/>
      <c r="X130" s="189"/>
      <c r="Y130" s="189"/>
      <c r="Z130" s="189"/>
    </row>
    <row r="131" spans="1:26" ht="18" customHeight="1">
      <c r="A131" s="243"/>
      <c r="B131" s="336"/>
      <c r="C131" s="310"/>
      <c r="D131" s="310"/>
      <c r="E131" s="310"/>
      <c r="F131" s="310"/>
      <c r="G131" s="345"/>
      <c r="H131" s="339">
        <v>4</v>
      </c>
      <c r="I131" s="339">
        <v>4</v>
      </c>
      <c r="J131" s="339">
        <v>4</v>
      </c>
      <c r="K131" s="339">
        <v>4</v>
      </c>
      <c r="L131" s="189"/>
      <c r="M131" s="189"/>
      <c r="N131" s="189"/>
      <c r="O131" s="189"/>
      <c r="P131" s="189"/>
      <c r="Q131" s="189"/>
      <c r="R131" s="189"/>
      <c r="S131" s="189"/>
      <c r="T131" s="189"/>
      <c r="U131" s="189"/>
      <c r="V131" s="189"/>
      <c r="W131" s="189"/>
      <c r="X131" s="189"/>
      <c r="Y131" s="189"/>
      <c r="Z131" s="189"/>
    </row>
    <row r="132" spans="1:26" ht="18" customHeight="1">
      <c r="A132" s="243"/>
      <c r="B132" s="291" t="s">
        <v>499</v>
      </c>
      <c r="C132" s="251"/>
      <c r="D132" s="292"/>
      <c r="E132" s="292"/>
      <c r="F132" s="251"/>
      <c r="G132" s="293">
        <f>(G113+G114+G115+G116+G117+G118)/6</f>
        <v>6.625</v>
      </c>
      <c r="H132" s="343"/>
      <c r="I132" s="343"/>
      <c r="J132" s="343"/>
      <c r="K132" s="343"/>
      <c r="L132" s="189"/>
      <c r="M132" s="189"/>
      <c r="N132" s="189"/>
      <c r="O132" s="189"/>
      <c r="P132" s="189"/>
      <c r="Q132" s="189"/>
      <c r="R132" s="189"/>
      <c r="S132" s="189"/>
      <c r="T132" s="189"/>
      <c r="U132" s="189"/>
      <c r="V132" s="189"/>
      <c r="W132" s="189"/>
      <c r="X132" s="189"/>
      <c r="Y132" s="189"/>
      <c r="Z132" s="189"/>
    </row>
    <row r="133" spans="1:26" ht="18" customHeight="1">
      <c r="A133" s="244"/>
      <c r="B133" s="336"/>
      <c r="C133" s="310"/>
      <c r="D133" s="310"/>
      <c r="E133" s="310"/>
      <c r="F133" s="310"/>
      <c r="G133" s="345"/>
      <c r="H133" s="343"/>
      <c r="I133" s="343"/>
      <c r="J133" s="343"/>
      <c r="K133" s="343"/>
      <c r="L133" s="189"/>
      <c r="M133" s="189"/>
      <c r="N133" s="189"/>
      <c r="O133" s="189"/>
      <c r="P133" s="189"/>
      <c r="Q133" s="189"/>
      <c r="R133" s="189"/>
      <c r="S133" s="189"/>
      <c r="T133" s="189"/>
      <c r="U133" s="189"/>
      <c r="V133" s="189"/>
      <c r="W133" s="189"/>
      <c r="X133" s="189"/>
      <c r="Y133" s="189"/>
      <c r="Z133" s="189"/>
    </row>
    <row r="134" spans="1:26" ht="17.25" customHeight="1">
      <c r="A134" s="346" t="s">
        <v>784</v>
      </c>
      <c r="B134" s="459" t="s">
        <v>785</v>
      </c>
      <c r="C134" s="412"/>
      <c r="D134" s="412"/>
      <c r="E134" s="412"/>
      <c r="F134" s="412"/>
      <c r="G134" s="413"/>
      <c r="H134" s="189"/>
      <c r="I134" s="189"/>
      <c r="J134" s="189"/>
      <c r="K134" s="189"/>
      <c r="L134" s="189"/>
      <c r="M134" s="189"/>
      <c r="N134" s="189"/>
      <c r="O134" s="189"/>
      <c r="P134" s="189"/>
      <c r="Q134" s="189"/>
      <c r="R134" s="189"/>
      <c r="S134" s="189"/>
      <c r="T134" s="189"/>
      <c r="U134" s="189"/>
      <c r="V134" s="189"/>
      <c r="W134" s="189"/>
      <c r="X134" s="189"/>
      <c r="Y134" s="189"/>
      <c r="Z134" s="189"/>
    </row>
    <row r="135" spans="1:26" ht="18" customHeight="1">
      <c r="A135" s="346"/>
      <c r="B135" s="347" t="s">
        <v>786</v>
      </c>
      <c r="C135" s="346"/>
      <c r="D135" s="246"/>
      <c r="E135" s="246"/>
      <c r="F135" s="246"/>
      <c r="G135" s="237"/>
      <c r="H135" s="189"/>
      <c r="I135" s="189"/>
      <c r="J135" s="189"/>
      <c r="K135" s="189"/>
      <c r="L135" s="189"/>
      <c r="M135" s="189"/>
      <c r="N135" s="189"/>
      <c r="O135" s="189"/>
      <c r="P135" s="189"/>
      <c r="Q135" s="189"/>
      <c r="R135" s="189"/>
      <c r="S135" s="189"/>
      <c r="T135" s="189"/>
      <c r="U135" s="189"/>
      <c r="V135" s="189"/>
      <c r="W135" s="189"/>
      <c r="X135" s="189"/>
      <c r="Y135" s="189"/>
      <c r="Z135" s="189"/>
    </row>
    <row r="136" spans="1:26" ht="18" customHeight="1">
      <c r="A136" s="348"/>
      <c r="B136" s="349" t="s">
        <v>787</v>
      </c>
      <c r="C136" s="346"/>
      <c r="D136" s="246"/>
      <c r="E136" s="246"/>
      <c r="F136" s="246"/>
      <c r="G136" s="237"/>
      <c r="H136" s="189"/>
      <c r="I136" s="189"/>
      <c r="J136" s="189"/>
      <c r="K136" s="189"/>
      <c r="L136" s="189"/>
      <c r="M136" s="189"/>
      <c r="N136" s="189"/>
      <c r="O136" s="189"/>
      <c r="P136" s="189"/>
      <c r="Q136" s="189"/>
      <c r="R136" s="189"/>
      <c r="S136" s="189"/>
      <c r="T136" s="189"/>
      <c r="U136" s="189"/>
      <c r="V136" s="189"/>
      <c r="W136" s="189"/>
      <c r="X136" s="189"/>
      <c r="Y136" s="189"/>
      <c r="Z136" s="189"/>
    </row>
    <row r="137" spans="1:26" ht="108" customHeight="1">
      <c r="A137" s="243" t="s">
        <v>788</v>
      </c>
      <c r="B137" s="295" t="s">
        <v>789</v>
      </c>
      <c r="C137" s="248" t="s">
        <v>503</v>
      </c>
      <c r="D137" s="272" t="s">
        <v>790</v>
      </c>
      <c r="E137" s="245" t="s">
        <v>791</v>
      </c>
      <c r="F137" s="245" t="s">
        <v>792</v>
      </c>
      <c r="G137" s="350">
        <v>10</v>
      </c>
      <c r="H137" s="236">
        <v>7</v>
      </c>
      <c r="I137" s="236">
        <v>7</v>
      </c>
      <c r="J137" s="236">
        <v>7</v>
      </c>
      <c r="K137" s="236">
        <v>7</v>
      </c>
      <c r="L137" s="189"/>
      <c r="M137" s="189"/>
      <c r="N137" s="189"/>
      <c r="O137" s="189"/>
      <c r="P137" s="189"/>
      <c r="Q137" s="189"/>
      <c r="R137" s="189"/>
      <c r="S137" s="189"/>
      <c r="T137" s="189"/>
      <c r="U137" s="189"/>
      <c r="V137" s="189"/>
      <c r="W137" s="189"/>
      <c r="X137" s="189"/>
      <c r="Y137" s="189"/>
      <c r="Z137" s="189"/>
    </row>
    <row r="138" spans="1:26" ht="108" customHeight="1">
      <c r="A138" s="243" t="s">
        <v>793</v>
      </c>
      <c r="B138" s="295" t="s">
        <v>794</v>
      </c>
      <c r="C138" s="248" t="s">
        <v>503</v>
      </c>
      <c r="D138" s="245" t="s">
        <v>795</v>
      </c>
      <c r="E138" s="245" t="s">
        <v>796</v>
      </c>
      <c r="F138" s="245" t="s">
        <v>797</v>
      </c>
      <c r="G138" s="350">
        <v>10</v>
      </c>
      <c r="H138" s="236">
        <v>7</v>
      </c>
      <c r="I138" s="236">
        <v>7</v>
      </c>
      <c r="J138" s="236">
        <v>7</v>
      </c>
      <c r="K138" s="236">
        <v>7</v>
      </c>
      <c r="L138" s="189"/>
      <c r="M138" s="189"/>
      <c r="N138" s="189"/>
      <c r="O138" s="189"/>
      <c r="P138" s="189"/>
      <c r="Q138" s="189"/>
      <c r="R138" s="189"/>
      <c r="S138" s="189"/>
      <c r="T138" s="189"/>
      <c r="U138" s="189"/>
      <c r="V138" s="189"/>
      <c r="W138" s="189"/>
      <c r="X138" s="189"/>
      <c r="Y138" s="189"/>
      <c r="Z138" s="189"/>
    </row>
    <row r="139" spans="1:26" ht="90" customHeight="1">
      <c r="A139" s="243" t="s">
        <v>798</v>
      </c>
      <c r="B139" s="295" t="s">
        <v>799</v>
      </c>
      <c r="C139" s="301" t="s">
        <v>503</v>
      </c>
      <c r="D139" s="272" t="s">
        <v>800</v>
      </c>
      <c r="E139" s="272" t="s">
        <v>801</v>
      </c>
      <c r="F139" s="272" t="s">
        <v>802</v>
      </c>
      <c r="G139" s="290">
        <v>7</v>
      </c>
      <c r="H139" s="236">
        <v>7</v>
      </c>
      <c r="I139" s="236">
        <v>7</v>
      </c>
      <c r="J139" s="236">
        <v>7</v>
      </c>
      <c r="K139" s="236">
        <v>7</v>
      </c>
      <c r="L139" s="189"/>
      <c r="M139" s="189"/>
      <c r="N139" s="189"/>
      <c r="O139" s="189"/>
      <c r="P139" s="189"/>
      <c r="Q139" s="189"/>
      <c r="R139" s="189"/>
      <c r="S139" s="189"/>
      <c r="T139" s="189"/>
      <c r="U139" s="189"/>
      <c r="V139" s="189"/>
      <c r="W139" s="189"/>
      <c r="X139" s="189"/>
      <c r="Y139" s="189"/>
      <c r="Z139" s="189"/>
    </row>
    <row r="140" spans="1:26" ht="18" customHeight="1">
      <c r="A140" s="346"/>
      <c r="B140" s="349" t="s">
        <v>803</v>
      </c>
      <c r="C140" s="346"/>
      <c r="D140" s="246"/>
      <c r="E140" s="246"/>
      <c r="F140" s="246"/>
      <c r="G140" s="237"/>
      <c r="H140" s="189"/>
      <c r="I140" s="189"/>
      <c r="J140" s="189"/>
      <c r="K140" s="189"/>
      <c r="L140" s="189"/>
      <c r="M140" s="189"/>
      <c r="N140" s="189"/>
      <c r="O140" s="189"/>
      <c r="P140" s="189"/>
      <c r="Q140" s="189"/>
      <c r="R140" s="189"/>
      <c r="S140" s="189"/>
      <c r="T140" s="189"/>
      <c r="U140" s="189"/>
      <c r="V140" s="189"/>
      <c r="W140" s="189"/>
      <c r="X140" s="189"/>
      <c r="Y140" s="189"/>
      <c r="Z140" s="189"/>
    </row>
    <row r="141" spans="1:26" ht="60" customHeight="1">
      <c r="A141" s="351" t="s">
        <v>804</v>
      </c>
      <c r="B141" s="295" t="s">
        <v>805</v>
      </c>
      <c r="C141" s="249" t="s">
        <v>806</v>
      </c>
      <c r="D141" s="245" t="s">
        <v>807</v>
      </c>
      <c r="E141" s="245" t="s">
        <v>808</v>
      </c>
      <c r="F141" s="245" t="s">
        <v>809</v>
      </c>
      <c r="G141" s="350">
        <v>10</v>
      </c>
      <c r="H141" s="236">
        <v>10</v>
      </c>
      <c r="I141" s="236">
        <v>10</v>
      </c>
      <c r="J141" s="236">
        <v>10</v>
      </c>
      <c r="K141" s="236">
        <v>10</v>
      </c>
      <c r="L141" s="189"/>
      <c r="M141" s="189"/>
      <c r="N141" s="189"/>
      <c r="O141" s="189"/>
      <c r="P141" s="189"/>
      <c r="Q141" s="189"/>
      <c r="R141" s="189"/>
      <c r="S141" s="189"/>
      <c r="T141" s="189"/>
      <c r="U141" s="189"/>
      <c r="V141" s="189"/>
      <c r="W141" s="189"/>
      <c r="X141" s="189"/>
      <c r="Y141" s="189"/>
      <c r="Z141" s="189"/>
    </row>
    <row r="142" spans="1:26" ht="85.5" customHeight="1">
      <c r="A142" s="351" t="s">
        <v>810</v>
      </c>
      <c r="B142" s="295" t="s">
        <v>811</v>
      </c>
      <c r="C142" s="249" t="s">
        <v>806</v>
      </c>
      <c r="D142" s="245" t="s">
        <v>807</v>
      </c>
      <c r="E142" s="245" t="s">
        <v>808</v>
      </c>
      <c r="F142" s="245" t="s">
        <v>812</v>
      </c>
      <c r="G142" s="350">
        <v>10</v>
      </c>
      <c r="H142" s="236">
        <v>7</v>
      </c>
      <c r="I142" s="236">
        <v>7</v>
      </c>
      <c r="J142" s="236">
        <v>7</v>
      </c>
      <c r="K142" s="236">
        <v>7</v>
      </c>
      <c r="L142" s="189"/>
      <c r="M142" s="189"/>
      <c r="N142" s="189"/>
      <c r="O142" s="189"/>
      <c r="P142" s="189"/>
      <c r="Q142" s="189"/>
      <c r="R142" s="189"/>
      <c r="S142" s="189"/>
      <c r="T142" s="189"/>
      <c r="U142" s="189"/>
      <c r="V142" s="189"/>
      <c r="W142" s="189"/>
      <c r="X142" s="189"/>
      <c r="Y142" s="189"/>
      <c r="Z142" s="189"/>
    </row>
    <row r="143" spans="1:26" ht="18" customHeight="1">
      <c r="A143" s="346"/>
      <c r="B143" s="349" t="s">
        <v>813</v>
      </c>
      <c r="C143" s="346"/>
      <c r="D143" s="246"/>
      <c r="E143" s="246"/>
      <c r="F143" s="246"/>
      <c r="G143" s="237"/>
      <c r="H143" s="189"/>
      <c r="I143" s="189"/>
      <c r="J143" s="189"/>
      <c r="K143" s="189"/>
      <c r="L143" s="189"/>
      <c r="M143" s="189"/>
      <c r="N143" s="189"/>
      <c r="O143" s="189"/>
      <c r="P143" s="189"/>
      <c r="Q143" s="189"/>
      <c r="R143" s="189"/>
      <c r="S143" s="189"/>
      <c r="T143" s="189"/>
      <c r="U143" s="189"/>
      <c r="V143" s="189"/>
      <c r="W143" s="189"/>
      <c r="X143" s="189"/>
      <c r="Y143" s="189"/>
      <c r="Z143" s="189"/>
    </row>
    <row r="144" spans="1:26" ht="36" customHeight="1">
      <c r="A144" s="346"/>
      <c r="B144" s="352" t="s">
        <v>814</v>
      </c>
      <c r="C144" s="346"/>
      <c r="D144" s="246"/>
      <c r="E144" s="246"/>
      <c r="F144" s="246"/>
      <c r="G144" s="237"/>
      <c r="H144" s="189"/>
      <c r="I144" s="189"/>
      <c r="J144" s="189"/>
      <c r="K144" s="189"/>
      <c r="L144" s="189"/>
      <c r="M144" s="189"/>
      <c r="N144" s="189"/>
      <c r="O144" s="189"/>
      <c r="P144" s="189"/>
      <c r="Q144" s="189"/>
      <c r="R144" s="189"/>
      <c r="S144" s="189"/>
      <c r="T144" s="189"/>
      <c r="U144" s="189"/>
      <c r="V144" s="189"/>
      <c r="W144" s="189"/>
      <c r="X144" s="189"/>
      <c r="Y144" s="189"/>
      <c r="Z144" s="189"/>
    </row>
    <row r="145" spans="1:26" ht="18" customHeight="1">
      <c r="A145" s="348" t="s">
        <v>815</v>
      </c>
      <c r="B145" s="310" t="s">
        <v>816</v>
      </c>
      <c r="C145" s="346"/>
      <c r="D145" s="246" t="s">
        <v>817</v>
      </c>
      <c r="E145" s="246" t="s">
        <v>818</v>
      </c>
      <c r="F145" s="246" t="s">
        <v>819</v>
      </c>
      <c r="G145" s="290">
        <v>10</v>
      </c>
      <c r="H145" s="236">
        <v>4</v>
      </c>
      <c r="I145" s="236">
        <v>4</v>
      </c>
      <c r="J145" s="236">
        <v>4</v>
      </c>
      <c r="K145" s="236">
        <v>4</v>
      </c>
      <c r="L145" s="189"/>
      <c r="M145" s="189"/>
      <c r="N145" s="189"/>
      <c r="O145" s="189"/>
      <c r="P145" s="189"/>
      <c r="Q145" s="189"/>
      <c r="R145" s="189"/>
      <c r="S145" s="189"/>
      <c r="T145" s="189"/>
      <c r="U145" s="189"/>
      <c r="V145" s="189"/>
      <c r="W145" s="189"/>
      <c r="X145" s="189"/>
      <c r="Y145" s="189"/>
      <c r="Z145" s="189"/>
    </row>
    <row r="146" spans="1:26" ht="18" customHeight="1">
      <c r="A146" s="353" t="s">
        <v>820</v>
      </c>
      <c r="B146" s="354" t="s">
        <v>821</v>
      </c>
      <c r="C146" s="246"/>
      <c r="D146" s="246" t="s">
        <v>822</v>
      </c>
      <c r="E146" s="246" t="s">
        <v>823</v>
      </c>
      <c r="F146" s="246" t="s">
        <v>824</v>
      </c>
      <c r="G146" s="290">
        <v>10</v>
      </c>
      <c r="H146" s="236">
        <v>4</v>
      </c>
      <c r="I146" s="236">
        <v>4</v>
      </c>
      <c r="J146" s="236">
        <v>4</v>
      </c>
      <c r="K146" s="236">
        <v>4</v>
      </c>
      <c r="L146" s="189"/>
      <c r="M146" s="189"/>
      <c r="N146" s="189"/>
      <c r="O146" s="189"/>
      <c r="P146" s="189"/>
      <c r="Q146" s="189"/>
      <c r="R146" s="189"/>
      <c r="S146" s="189"/>
      <c r="T146" s="189"/>
      <c r="U146" s="189"/>
      <c r="V146" s="189"/>
      <c r="W146" s="189"/>
      <c r="X146" s="189"/>
      <c r="Y146" s="189"/>
      <c r="Z146" s="189"/>
    </row>
    <row r="147" spans="1:26" ht="18" customHeight="1">
      <c r="A147" s="353" t="s">
        <v>825</v>
      </c>
      <c r="B147" s="354" t="s">
        <v>826</v>
      </c>
      <c r="C147" s="246" t="s">
        <v>827</v>
      </c>
      <c r="D147" s="246" t="s">
        <v>828</v>
      </c>
      <c r="E147" s="246" t="s">
        <v>829</v>
      </c>
      <c r="F147" s="246" t="s">
        <v>830</v>
      </c>
      <c r="G147" s="290">
        <v>10</v>
      </c>
      <c r="H147" s="236">
        <v>4</v>
      </c>
      <c r="I147" s="236">
        <v>4</v>
      </c>
      <c r="J147" s="236">
        <v>4</v>
      </c>
      <c r="K147" s="236">
        <v>4</v>
      </c>
      <c r="L147" s="189"/>
      <c r="M147" s="189"/>
      <c r="N147" s="189"/>
      <c r="O147" s="189"/>
      <c r="P147" s="189"/>
      <c r="Q147" s="189"/>
      <c r="R147" s="189"/>
      <c r="S147" s="189"/>
      <c r="T147" s="189"/>
      <c r="U147" s="189"/>
      <c r="V147" s="189"/>
      <c r="W147" s="189"/>
      <c r="X147" s="189"/>
      <c r="Y147" s="189"/>
      <c r="Z147" s="189"/>
    </row>
    <row r="148" spans="1:26" ht="36" customHeight="1">
      <c r="A148" s="243" t="s">
        <v>831</v>
      </c>
      <c r="B148" s="336" t="s">
        <v>832</v>
      </c>
      <c r="C148" s="310" t="s">
        <v>833</v>
      </c>
      <c r="D148" s="310" t="s">
        <v>834</v>
      </c>
      <c r="E148" s="310" t="s">
        <v>835</v>
      </c>
      <c r="F148" s="310" t="s">
        <v>836</v>
      </c>
      <c r="G148" s="355">
        <v>4</v>
      </c>
      <c r="H148" s="236">
        <v>4</v>
      </c>
      <c r="I148" s="236">
        <v>4</v>
      </c>
      <c r="J148" s="236">
        <v>4</v>
      </c>
      <c r="K148" s="236">
        <v>4</v>
      </c>
      <c r="L148" s="189"/>
      <c r="M148" s="189"/>
      <c r="N148" s="189"/>
      <c r="O148" s="189"/>
      <c r="P148" s="189"/>
      <c r="Q148" s="189"/>
      <c r="R148" s="189"/>
      <c r="S148" s="189"/>
      <c r="T148" s="189"/>
      <c r="U148" s="189"/>
      <c r="V148" s="189"/>
      <c r="W148" s="189"/>
      <c r="X148" s="189"/>
      <c r="Y148" s="189"/>
      <c r="Z148" s="189"/>
    </row>
    <row r="149" spans="1:26" ht="52.5" customHeight="1">
      <c r="A149" s="243" t="s">
        <v>837</v>
      </c>
      <c r="B149" s="356" t="s">
        <v>838</v>
      </c>
      <c r="C149" s="310" t="s">
        <v>833</v>
      </c>
      <c r="D149" s="310" t="s">
        <v>834</v>
      </c>
      <c r="E149" s="310" t="s">
        <v>835</v>
      </c>
      <c r="F149" s="310" t="s">
        <v>836</v>
      </c>
      <c r="G149" s="355">
        <v>0</v>
      </c>
      <c r="H149" s="236">
        <v>4</v>
      </c>
      <c r="I149" s="236">
        <v>4</v>
      </c>
      <c r="J149" s="236">
        <v>4</v>
      </c>
      <c r="K149" s="236">
        <v>4</v>
      </c>
      <c r="L149" s="189"/>
      <c r="M149" s="189"/>
      <c r="N149" s="189"/>
      <c r="O149" s="189"/>
      <c r="P149" s="189"/>
      <c r="Q149" s="189"/>
      <c r="R149" s="189"/>
      <c r="S149" s="189"/>
      <c r="T149" s="189"/>
      <c r="U149" s="189"/>
      <c r="V149" s="189"/>
      <c r="W149" s="189"/>
      <c r="X149" s="189"/>
      <c r="Y149" s="189"/>
      <c r="Z149" s="189"/>
    </row>
    <row r="150" spans="1:26" ht="52.5" customHeight="1">
      <c r="A150" s="243" t="s">
        <v>839</v>
      </c>
      <c r="B150" s="356" t="s">
        <v>840</v>
      </c>
      <c r="C150" s="357" t="s">
        <v>841</v>
      </c>
      <c r="D150" s="310"/>
      <c r="E150" s="310" t="s">
        <v>835</v>
      </c>
      <c r="F150" s="357" t="s">
        <v>842</v>
      </c>
      <c r="G150" s="355">
        <v>10</v>
      </c>
      <c r="H150" s="236">
        <v>10</v>
      </c>
      <c r="I150" s="236">
        <v>10</v>
      </c>
      <c r="J150" s="236">
        <v>10</v>
      </c>
      <c r="K150" s="236">
        <v>10</v>
      </c>
      <c r="L150" s="189"/>
      <c r="M150" s="189"/>
      <c r="N150" s="189"/>
      <c r="O150" s="189"/>
      <c r="P150" s="189"/>
      <c r="Q150" s="189"/>
      <c r="R150" s="189"/>
      <c r="S150" s="189"/>
      <c r="T150" s="189"/>
      <c r="U150" s="189"/>
      <c r="V150" s="189"/>
      <c r="W150" s="189"/>
      <c r="X150" s="189"/>
      <c r="Y150" s="189"/>
      <c r="Z150" s="189"/>
    </row>
    <row r="151" spans="1:26" ht="27" customHeight="1">
      <c r="A151" s="243" t="s">
        <v>843</v>
      </c>
      <c r="B151" s="356" t="s">
        <v>844</v>
      </c>
      <c r="C151" s="310"/>
      <c r="D151" s="310"/>
      <c r="E151" s="310"/>
      <c r="F151" s="310"/>
      <c r="G151" s="345"/>
      <c r="H151" s="189"/>
      <c r="I151" s="189"/>
      <c r="J151" s="189"/>
      <c r="K151" s="189"/>
      <c r="L151" s="189"/>
      <c r="M151" s="189"/>
      <c r="N151" s="189"/>
      <c r="O151" s="189"/>
      <c r="P151" s="189"/>
      <c r="Q151" s="189"/>
      <c r="R151" s="189"/>
      <c r="S151" s="189"/>
      <c r="T151" s="189"/>
      <c r="U151" s="189"/>
      <c r="V151" s="189"/>
      <c r="W151" s="189"/>
      <c r="X151" s="189"/>
      <c r="Y151" s="189"/>
      <c r="Z151" s="189"/>
    </row>
    <row r="152" spans="1:26" ht="231.75" customHeight="1">
      <c r="A152" s="348"/>
      <c r="B152" s="358" t="s">
        <v>845</v>
      </c>
      <c r="C152" s="295" t="s">
        <v>846</v>
      </c>
      <c r="D152" s="337" t="s">
        <v>847</v>
      </c>
      <c r="E152" s="337" t="s">
        <v>848</v>
      </c>
      <c r="F152" s="309" t="s">
        <v>849</v>
      </c>
      <c r="G152" s="338">
        <v>10</v>
      </c>
      <c r="H152" s="236">
        <v>7</v>
      </c>
      <c r="I152" s="236">
        <v>7</v>
      </c>
      <c r="J152" s="236">
        <v>7</v>
      </c>
      <c r="K152" s="236">
        <v>7</v>
      </c>
      <c r="L152" s="189"/>
      <c r="M152" s="189"/>
      <c r="N152" s="189"/>
      <c r="O152" s="189"/>
      <c r="P152" s="189"/>
      <c r="Q152" s="189"/>
      <c r="R152" s="189"/>
      <c r="S152" s="189"/>
      <c r="T152" s="189"/>
      <c r="U152" s="189"/>
      <c r="V152" s="189"/>
      <c r="W152" s="189"/>
      <c r="X152" s="189"/>
      <c r="Y152" s="189"/>
      <c r="Z152" s="189"/>
    </row>
    <row r="153" spans="1:26" ht="24.75" customHeight="1">
      <c r="A153" s="315"/>
      <c r="B153" s="359" t="s">
        <v>850</v>
      </c>
      <c r="C153" s="310"/>
      <c r="D153" s="310"/>
      <c r="E153" s="310"/>
      <c r="F153" s="310"/>
      <c r="G153" s="345"/>
      <c r="H153" s="189"/>
      <c r="I153" s="189"/>
      <c r="J153" s="189"/>
      <c r="K153" s="189"/>
      <c r="L153" s="189"/>
      <c r="M153" s="189"/>
      <c r="N153" s="189"/>
      <c r="O153" s="189"/>
      <c r="P153" s="189"/>
      <c r="Q153" s="189"/>
      <c r="R153" s="189"/>
      <c r="S153" s="189"/>
      <c r="T153" s="189"/>
      <c r="U153" s="189"/>
      <c r="V153" s="189"/>
      <c r="W153" s="189"/>
      <c r="X153" s="189"/>
      <c r="Y153" s="189"/>
      <c r="Z153" s="189"/>
    </row>
    <row r="154" spans="1:26" ht="19.5" customHeight="1">
      <c r="A154" s="315" t="s">
        <v>851</v>
      </c>
      <c r="B154" s="360" t="s">
        <v>852</v>
      </c>
      <c r="C154" s="462" t="s">
        <v>853</v>
      </c>
      <c r="D154" s="460" t="s">
        <v>854</v>
      </c>
      <c r="E154" s="460" t="s">
        <v>855</v>
      </c>
      <c r="F154" s="460" t="s">
        <v>856</v>
      </c>
      <c r="G154" s="460">
        <v>7</v>
      </c>
      <c r="H154" s="189"/>
      <c r="I154" s="189"/>
      <c r="J154" s="189"/>
      <c r="K154" s="189"/>
      <c r="L154" s="189"/>
      <c r="M154" s="189"/>
      <c r="N154" s="189"/>
      <c r="O154" s="189"/>
      <c r="P154" s="189"/>
      <c r="Q154" s="189"/>
      <c r="R154" s="189"/>
      <c r="S154" s="189"/>
      <c r="T154" s="189"/>
      <c r="U154" s="189"/>
      <c r="V154" s="189"/>
      <c r="W154" s="189"/>
      <c r="X154" s="189"/>
      <c r="Y154" s="189"/>
      <c r="Z154" s="189"/>
    </row>
    <row r="155" spans="1:26" ht="19.5" customHeight="1">
      <c r="A155" s="361"/>
      <c r="B155" s="362" t="s">
        <v>857</v>
      </c>
      <c r="C155" s="454"/>
      <c r="D155" s="411"/>
      <c r="E155" s="411"/>
      <c r="F155" s="411"/>
      <c r="G155" s="411"/>
      <c r="H155" s="189"/>
      <c r="I155" s="189"/>
      <c r="J155" s="189"/>
      <c r="K155" s="189"/>
      <c r="L155" s="189"/>
      <c r="M155" s="189"/>
      <c r="N155" s="189"/>
      <c r="O155" s="189"/>
      <c r="P155" s="189"/>
      <c r="Q155" s="189"/>
      <c r="R155" s="189"/>
      <c r="S155" s="189"/>
      <c r="T155" s="189"/>
      <c r="U155" s="189"/>
      <c r="V155" s="189"/>
      <c r="W155" s="189"/>
      <c r="X155" s="189"/>
      <c r="Y155" s="189"/>
      <c r="Z155" s="189"/>
    </row>
    <row r="156" spans="1:26" ht="121.5" customHeight="1">
      <c r="A156" s="361"/>
      <c r="B156" s="363" t="s">
        <v>858</v>
      </c>
      <c r="C156" s="454"/>
      <c r="D156" s="411"/>
      <c r="E156" s="411"/>
      <c r="F156" s="411"/>
      <c r="G156" s="411"/>
      <c r="H156" s="189"/>
      <c r="I156" s="189"/>
      <c r="J156" s="189"/>
      <c r="K156" s="189"/>
      <c r="L156" s="189"/>
      <c r="M156" s="189"/>
      <c r="N156" s="189"/>
      <c r="O156" s="189"/>
      <c r="P156" s="189"/>
      <c r="Q156" s="189"/>
      <c r="R156" s="189"/>
      <c r="S156" s="189"/>
      <c r="T156" s="189"/>
      <c r="U156" s="189"/>
      <c r="V156" s="189"/>
      <c r="W156" s="189"/>
      <c r="X156" s="189"/>
      <c r="Y156" s="189"/>
      <c r="Z156" s="189"/>
    </row>
    <row r="157" spans="1:26" ht="62.25" customHeight="1">
      <c r="A157" s="361"/>
      <c r="B157" s="363" t="s">
        <v>859</v>
      </c>
      <c r="C157" s="454"/>
      <c r="D157" s="411"/>
      <c r="E157" s="411"/>
      <c r="F157" s="411"/>
      <c r="G157" s="411"/>
      <c r="H157" s="189"/>
      <c r="I157" s="189"/>
      <c r="J157" s="189"/>
      <c r="K157" s="189"/>
      <c r="L157" s="189"/>
      <c r="M157" s="189"/>
      <c r="N157" s="189"/>
      <c r="O157" s="189"/>
      <c r="P157" s="189"/>
      <c r="Q157" s="189"/>
      <c r="R157" s="189"/>
      <c r="S157" s="189"/>
      <c r="T157" s="189"/>
      <c r="U157" s="189"/>
      <c r="V157" s="189"/>
      <c r="W157" s="189"/>
      <c r="X157" s="189"/>
      <c r="Y157" s="189"/>
      <c r="Z157" s="189"/>
    </row>
    <row r="158" spans="1:26" ht="23.25" customHeight="1">
      <c r="A158" s="361"/>
      <c r="B158" s="363" t="s">
        <v>860</v>
      </c>
      <c r="C158" s="454"/>
      <c r="D158" s="411"/>
      <c r="E158" s="411"/>
      <c r="F158" s="411"/>
      <c r="G158" s="411"/>
      <c r="H158" s="189"/>
      <c r="I158" s="189"/>
      <c r="J158" s="189"/>
      <c r="K158" s="189"/>
      <c r="L158" s="189"/>
      <c r="M158" s="189"/>
      <c r="N158" s="189"/>
      <c r="O158" s="189"/>
      <c r="P158" s="189"/>
      <c r="Q158" s="189"/>
      <c r="R158" s="189"/>
      <c r="S158" s="189"/>
      <c r="T158" s="189"/>
      <c r="U158" s="189"/>
      <c r="V158" s="189"/>
      <c r="W158" s="189"/>
      <c r="X158" s="189"/>
      <c r="Y158" s="189"/>
      <c r="Z158" s="189"/>
    </row>
    <row r="159" spans="1:26" ht="75.75" customHeight="1">
      <c r="A159" s="361"/>
      <c r="B159" s="363" t="s">
        <v>861</v>
      </c>
      <c r="C159" s="454"/>
      <c r="D159" s="411"/>
      <c r="E159" s="411"/>
      <c r="F159" s="411"/>
      <c r="G159" s="411"/>
      <c r="H159" s="189"/>
      <c r="I159" s="189"/>
      <c r="J159" s="189"/>
      <c r="K159" s="189"/>
      <c r="L159" s="189"/>
      <c r="M159" s="189"/>
      <c r="N159" s="189"/>
      <c r="O159" s="189"/>
      <c r="P159" s="189"/>
      <c r="Q159" s="189"/>
      <c r="R159" s="189"/>
      <c r="S159" s="189"/>
      <c r="T159" s="189"/>
      <c r="U159" s="189"/>
      <c r="V159" s="189"/>
      <c r="W159" s="189"/>
      <c r="X159" s="189"/>
      <c r="Y159" s="189"/>
      <c r="Z159" s="189"/>
    </row>
    <row r="160" spans="1:26" ht="32.25" customHeight="1">
      <c r="A160" s="364"/>
      <c r="B160" s="365" t="s">
        <v>862</v>
      </c>
      <c r="C160" s="455"/>
      <c r="D160" s="408"/>
      <c r="E160" s="408"/>
      <c r="F160" s="408"/>
      <c r="G160" s="408"/>
      <c r="H160" s="189"/>
      <c r="I160" s="189"/>
      <c r="J160" s="189"/>
      <c r="K160" s="189"/>
      <c r="L160" s="189"/>
      <c r="M160" s="189"/>
      <c r="N160" s="189"/>
      <c r="O160" s="189"/>
      <c r="P160" s="189"/>
      <c r="Q160" s="189"/>
      <c r="R160" s="189"/>
      <c r="S160" s="189"/>
      <c r="T160" s="189"/>
      <c r="U160" s="189"/>
      <c r="V160" s="189"/>
      <c r="W160" s="189"/>
      <c r="X160" s="189"/>
      <c r="Y160" s="189"/>
      <c r="Z160" s="189"/>
    </row>
    <row r="161" spans="1:26" ht="19.5" customHeight="1">
      <c r="A161" s="361" t="s">
        <v>863</v>
      </c>
      <c r="B161" s="362" t="s">
        <v>864</v>
      </c>
      <c r="C161" s="462" t="s">
        <v>853</v>
      </c>
      <c r="D161" s="460" t="s">
        <v>865</v>
      </c>
      <c r="E161" s="460" t="s">
        <v>866</v>
      </c>
      <c r="F161" s="460" t="s">
        <v>856</v>
      </c>
      <c r="G161" s="460">
        <v>7</v>
      </c>
      <c r="H161" s="189"/>
      <c r="I161" s="189"/>
      <c r="J161" s="189"/>
      <c r="K161" s="189"/>
      <c r="L161" s="189"/>
      <c r="M161" s="189"/>
      <c r="N161" s="189"/>
      <c r="O161" s="189"/>
      <c r="P161" s="189"/>
      <c r="Q161" s="189"/>
      <c r="R161" s="189"/>
      <c r="S161" s="189"/>
      <c r="T161" s="189"/>
      <c r="U161" s="189"/>
      <c r="V161" s="189"/>
      <c r="W161" s="189"/>
      <c r="X161" s="189"/>
      <c r="Y161" s="189"/>
      <c r="Z161" s="189"/>
    </row>
    <row r="162" spans="1:26" ht="57.75" customHeight="1">
      <c r="A162" s="361"/>
      <c r="B162" s="362" t="s">
        <v>867</v>
      </c>
      <c r="C162" s="454"/>
      <c r="D162" s="411"/>
      <c r="E162" s="411"/>
      <c r="F162" s="411"/>
      <c r="G162" s="411"/>
      <c r="H162" s="189"/>
      <c r="I162" s="189"/>
      <c r="J162" s="189"/>
      <c r="K162" s="189"/>
      <c r="L162" s="189"/>
      <c r="M162" s="189"/>
      <c r="N162" s="189"/>
      <c r="O162" s="189"/>
      <c r="P162" s="189"/>
      <c r="Q162" s="189"/>
      <c r="R162" s="189"/>
      <c r="S162" s="189"/>
      <c r="T162" s="189"/>
      <c r="U162" s="189"/>
      <c r="V162" s="189"/>
      <c r="W162" s="189"/>
      <c r="X162" s="189"/>
      <c r="Y162" s="189"/>
      <c r="Z162" s="189"/>
    </row>
    <row r="163" spans="1:26" ht="81.75" customHeight="1">
      <c r="A163" s="361"/>
      <c r="B163" s="362" t="s">
        <v>868</v>
      </c>
      <c r="C163" s="454"/>
      <c r="D163" s="411"/>
      <c r="E163" s="411"/>
      <c r="F163" s="411"/>
      <c r="G163" s="411"/>
      <c r="H163" s="189"/>
      <c r="I163" s="189"/>
      <c r="J163" s="189"/>
      <c r="K163" s="189"/>
      <c r="L163" s="189"/>
      <c r="M163" s="189"/>
      <c r="N163" s="189"/>
      <c r="O163" s="189"/>
      <c r="P163" s="189"/>
      <c r="Q163" s="189"/>
      <c r="R163" s="189"/>
      <c r="S163" s="189"/>
      <c r="T163" s="189"/>
      <c r="U163" s="189"/>
      <c r="V163" s="189"/>
      <c r="W163" s="189"/>
      <c r="X163" s="189"/>
      <c r="Y163" s="189"/>
      <c r="Z163" s="189"/>
    </row>
    <row r="164" spans="1:26" ht="42.75" customHeight="1">
      <c r="A164" s="361"/>
      <c r="B164" s="362" t="s">
        <v>869</v>
      </c>
      <c r="C164" s="454"/>
      <c r="D164" s="411"/>
      <c r="E164" s="411"/>
      <c r="F164" s="411"/>
      <c r="G164" s="411"/>
      <c r="H164" s="189"/>
      <c r="I164" s="189"/>
      <c r="J164" s="189"/>
      <c r="K164" s="189"/>
      <c r="L164" s="189"/>
      <c r="M164" s="189"/>
      <c r="N164" s="189"/>
      <c r="O164" s="189"/>
      <c r="P164" s="189"/>
      <c r="Q164" s="189"/>
      <c r="R164" s="189"/>
      <c r="S164" s="189"/>
      <c r="T164" s="189"/>
      <c r="U164" s="189"/>
      <c r="V164" s="189"/>
      <c r="W164" s="189"/>
      <c r="X164" s="189"/>
      <c r="Y164" s="189"/>
      <c r="Z164" s="189"/>
    </row>
    <row r="165" spans="1:26" ht="19.5" customHeight="1">
      <c r="A165" s="361"/>
      <c r="B165" s="362" t="s">
        <v>870</v>
      </c>
      <c r="C165" s="454"/>
      <c r="D165" s="411"/>
      <c r="E165" s="411"/>
      <c r="F165" s="411"/>
      <c r="G165" s="411"/>
      <c r="H165" s="189"/>
      <c r="I165" s="189"/>
      <c r="J165" s="189"/>
      <c r="K165" s="189"/>
      <c r="L165" s="189"/>
      <c r="M165" s="189"/>
      <c r="N165" s="189"/>
      <c r="O165" s="189"/>
      <c r="P165" s="189"/>
      <c r="Q165" s="189"/>
      <c r="R165" s="189"/>
      <c r="S165" s="189"/>
      <c r="T165" s="189"/>
      <c r="U165" s="189"/>
      <c r="V165" s="189"/>
      <c r="W165" s="189"/>
      <c r="X165" s="189"/>
      <c r="Y165" s="189"/>
      <c r="Z165" s="189"/>
    </row>
    <row r="166" spans="1:26" ht="19.5" customHeight="1">
      <c r="A166" s="361"/>
      <c r="B166" s="362" t="s">
        <v>871</v>
      </c>
      <c r="C166" s="455"/>
      <c r="D166" s="408"/>
      <c r="E166" s="408"/>
      <c r="F166" s="408"/>
      <c r="G166" s="408"/>
      <c r="H166" s="189"/>
      <c r="I166" s="189"/>
      <c r="J166" s="189"/>
      <c r="K166" s="189"/>
      <c r="L166" s="189"/>
      <c r="M166" s="189"/>
      <c r="N166" s="189"/>
      <c r="O166" s="189"/>
      <c r="P166" s="189"/>
      <c r="Q166" s="189"/>
      <c r="R166" s="189"/>
      <c r="S166" s="189"/>
      <c r="T166" s="189"/>
      <c r="U166" s="189"/>
      <c r="V166" s="189"/>
      <c r="W166" s="189"/>
      <c r="X166" s="189"/>
      <c r="Y166" s="189"/>
      <c r="Z166" s="189"/>
    </row>
    <row r="167" spans="1:26" ht="45.75" customHeight="1">
      <c r="A167" s="259" t="s">
        <v>872</v>
      </c>
      <c r="B167" s="360" t="s">
        <v>873</v>
      </c>
      <c r="C167" s="464" t="s">
        <v>853</v>
      </c>
      <c r="D167" s="456" t="s">
        <v>874</v>
      </c>
      <c r="E167" s="456" t="s">
        <v>875</v>
      </c>
      <c r="F167" s="463" t="s">
        <v>876</v>
      </c>
      <c r="G167" s="460">
        <v>10</v>
      </c>
      <c r="H167" s="189"/>
      <c r="I167" s="189"/>
      <c r="J167" s="189"/>
      <c r="K167" s="189"/>
      <c r="L167" s="189"/>
      <c r="M167" s="189"/>
      <c r="N167" s="189"/>
      <c r="O167" s="189"/>
      <c r="P167" s="189"/>
      <c r="Q167" s="189"/>
      <c r="R167" s="189"/>
      <c r="S167" s="189"/>
      <c r="T167" s="189"/>
      <c r="U167" s="189"/>
      <c r="V167" s="189"/>
      <c r="W167" s="189"/>
      <c r="X167" s="189"/>
      <c r="Y167" s="189"/>
      <c r="Z167" s="189"/>
    </row>
    <row r="168" spans="1:26" ht="24" customHeight="1">
      <c r="A168" s="361"/>
      <c r="B168" s="362" t="s">
        <v>877</v>
      </c>
      <c r="C168" s="454"/>
      <c r="D168" s="411"/>
      <c r="E168" s="411"/>
      <c r="F168" s="411"/>
      <c r="G168" s="411"/>
      <c r="H168" s="189"/>
      <c r="I168" s="189"/>
      <c r="J168" s="189"/>
      <c r="K168" s="189"/>
      <c r="L168" s="189"/>
      <c r="M168" s="189"/>
      <c r="N168" s="189"/>
      <c r="O168" s="189"/>
      <c r="P168" s="189"/>
      <c r="Q168" s="189"/>
      <c r="R168" s="189"/>
      <c r="S168" s="189"/>
      <c r="T168" s="189"/>
      <c r="U168" s="189"/>
      <c r="V168" s="189"/>
      <c r="W168" s="189"/>
      <c r="X168" s="189"/>
      <c r="Y168" s="189"/>
      <c r="Z168" s="189"/>
    </row>
    <row r="169" spans="1:26" ht="24" customHeight="1">
      <c r="A169" s="361"/>
      <c r="B169" s="362" t="s">
        <v>878</v>
      </c>
      <c r="C169" s="454"/>
      <c r="D169" s="411"/>
      <c r="E169" s="411"/>
      <c r="F169" s="411"/>
      <c r="G169" s="411"/>
      <c r="H169" s="189"/>
      <c r="I169" s="189"/>
      <c r="J169" s="189"/>
      <c r="K169" s="189"/>
      <c r="L169" s="189"/>
      <c r="M169" s="189"/>
      <c r="N169" s="189"/>
      <c r="O169" s="189"/>
      <c r="P169" s="189"/>
      <c r="Q169" s="189"/>
      <c r="R169" s="189"/>
      <c r="S169" s="189"/>
      <c r="T169" s="189"/>
      <c r="U169" s="189"/>
      <c r="V169" s="189"/>
      <c r="W169" s="189"/>
      <c r="X169" s="189"/>
      <c r="Y169" s="189"/>
      <c r="Z169" s="189"/>
    </row>
    <row r="170" spans="1:26" ht="39.75" customHeight="1">
      <c r="A170" s="361"/>
      <c r="B170" s="362" t="s">
        <v>879</v>
      </c>
      <c r="C170" s="454"/>
      <c r="D170" s="411"/>
      <c r="E170" s="411"/>
      <c r="F170" s="411"/>
      <c r="G170" s="411"/>
      <c r="H170" s="189"/>
      <c r="I170" s="189"/>
      <c r="J170" s="189"/>
      <c r="K170" s="189"/>
      <c r="L170" s="189"/>
      <c r="M170" s="189"/>
      <c r="N170" s="189"/>
      <c r="O170" s="189"/>
      <c r="P170" s="189"/>
      <c r="Q170" s="189"/>
      <c r="R170" s="189"/>
      <c r="S170" s="189"/>
      <c r="T170" s="189"/>
      <c r="U170" s="189"/>
      <c r="V170" s="189"/>
      <c r="W170" s="189"/>
      <c r="X170" s="189"/>
      <c r="Y170" s="189"/>
      <c r="Z170" s="189"/>
    </row>
    <row r="171" spans="1:26" ht="24" customHeight="1">
      <c r="A171" s="364"/>
      <c r="B171" s="366"/>
      <c r="C171" s="455"/>
      <c r="D171" s="408"/>
      <c r="E171" s="408"/>
      <c r="F171" s="408"/>
      <c r="G171" s="408"/>
      <c r="H171" s="189"/>
      <c r="I171" s="189"/>
      <c r="J171" s="189"/>
      <c r="K171" s="189"/>
      <c r="L171" s="189"/>
      <c r="M171" s="189"/>
      <c r="N171" s="189"/>
      <c r="O171" s="189"/>
      <c r="P171" s="189"/>
      <c r="Q171" s="189"/>
      <c r="R171" s="189"/>
      <c r="S171" s="189"/>
      <c r="T171" s="189"/>
      <c r="U171" s="189"/>
      <c r="V171" s="189"/>
      <c r="W171" s="189"/>
      <c r="X171" s="189"/>
      <c r="Y171" s="189"/>
      <c r="Z171" s="189"/>
    </row>
    <row r="172" spans="1:26" ht="52.5" customHeight="1">
      <c r="A172" s="361"/>
      <c r="B172" s="367" t="s">
        <v>880</v>
      </c>
      <c r="C172" s="456" t="s">
        <v>853</v>
      </c>
      <c r="D172" s="456" t="s">
        <v>874</v>
      </c>
      <c r="E172" s="456" t="s">
        <v>875</v>
      </c>
      <c r="F172" s="463" t="s">
        <v>876</v>
      </c>
      <c r="G172" s="460">
        <v>10</v>
      </c>
      <c r="H172" s="189"/>
      <c r="I172" s="189"/>
      <c r="J172" s="189"/>
      <c r="K172" s="189"/>
      <c r="L172" s="189"/>
      <c r="M172" s="189"/>
      <c r="N172" s="189"/>
      <c r="O172" s="189"/>
      <c r="P172" s="189"/>
      <c r="Q172" s="189"/>
      <c r="R172" s="189"/>
      <c r="S172" s="189"/>
      <c r="T172" s="189"/>
      <c r="U172" s="189"/>
      <c r="V172" s="189"/>
      <c r="W172" s="189"/>
      <c r="X172" s="189"/>
      <c r="Y172" s="189"/>
      <c r="Z172" s="189"/>
    </row>
    <row r="173" spans="1:26" ht="31.5" customHeight="1">
      <c r="A173" s="259" t="s">
        <v>881</v>
      </c>
      <c r="B173" s="360" t="s">
        <v>882</v>
      </c>
      <c r="C173" s="411"/>
      <c r="D173" s="411"/>
      <c r="E173" s="411"/>
      <c r="F173" s="411"/>
      <c r="G173" s="411"/>
      <c r="H173" s="189"/>
      <c r="I173" s="189"/>
      <c r="J173" s="189"/>
      <c r="K173" s="189"/>
      <c r="L173" s="189"/>
      <c r="M173" s="189"/>
      <c r="N173" s="189"/>
      <c r="O173" s="189"/>
      <c r="P173" s="189"/>
      <c r="Q173" s="189"/>
      <c r="R173" s="189"/>
      <c r="S173" s="189"/>
      <c r="T173" s="189"/>
      <c r="U173" s="189"/>
      <c r="V173" s="189"/>
      <c r="W173" s="189"/>
      <c r="X173" s="189"/>
      <c r="Y173" s="189"/>
      <c r="Z173" s="189"/>
    </row>
    <row r="174" spans="1:26" ht="44.25" customHeight="1">
      <c r="A174" s="361"/>
      <c r="B174" s="362" t="s">
        <v>883</v>
      </c>
      <c r="C174" s="411"/>
      <c r="D174" s="411"/>
      <c r="E174" s="411"/>
      <c r="F174" s="411"/>
      <c r="G174" s="411"/>
      <c r="H174" s="189"/>
      <c r="I174" s="189"/>
      <c r="J174" s="189"/>
      <c r="K174" s="189"/>
      <c r="L174" s="189"/>
      <c r="M174" s="189"/>
      <c r="N174" s="189"/>
      <c r="O174" s="189"/>
      <c r="P174" s="189"/>
      <c r="Q174" s="189"/>
      <c r="R174" s="189"/>
      <c r="S174" s="189"/>
      <c r="T174" s="189"/>
      <c r="U174" s="189"/>
      <c r="V174" s="189"/>
      <c r="W174" s="189"/>
      <c r="X174" s="189"/>
      <c r="Y174" s="189"/>
      <c r="Z174" s="189"/>
    </row>
    <row r="175" spans="1:26" ht="23.25" customHeight="1">
      <c r="A175" s="364"/>
      <c r="B175" s="366" t="s">
        <v>884</v>
      </c>
      <c r="C175" s="408"/>
      <c r="D175" s="408"/>
      <c r="E175" s="408"/>
      <c r="F175" s="408"/>
      <c r="G175" s="408"/>
      <c r="H175" s="189"/>
      <c r="I175" s="189"/>
      <c r="J175" s="189"/>
      <c r="K175" s="189"/>
      <c r="L175" s="189"/>
      <c r="M175" s="189"/>
      <c r="N175" s="189"/>
      <c r="O175" s="189"/>
      <c r="P175" s="189"/>
      <c r="Q175" s="189"/>
      <c r="R175" s="189"/>
      <c r="S175" s="189"/>
      <c r="T175" s="189"/>
      <c r="U175" s="189"/>
      <c r="V175" s="189"/>
      <c r="W175" s="189"/>
      <c r="X175" s="189"/>
      <c r="Y175" s="189"/>
      <c r="Z175" s="189"/>
    </row>
    <row r="176" spans="1:26" ht="19.5" customHeight="1">
      <c r="A176" s="364"/>
      <c r="B176" s="368" t="s">
        <v>499</v>
      </c>
      <c r="C176" s="292"/>
      <c r="D176" s="292"/>
      <c r="E176" s="292"/>
      <c r="F176" s="292"/>
      <c r="G176" s="293">
        <f>(G137+G138+G139+G141+G142+G145+G146+G147+G148+G149+G150+G152+G154+G161+G167+G172)/17</f>
        <v>7.9411764705882355</v>
      </c>
      <c r="H176" s="189"/>
      <c r="I176" s="189"/>
      <c r="J176" s="189"/>
      <c r="K176" s="189"/>
      <c r="L176" s="189"/>
      <c r="M176" s="189"/>
      <c r="N176" s="189"/>
      <c r="O176" s="189"/>
      <c r="P176" s="189"/>
      <c r="Q176" s="189"/>
      <c r="R176" s="189"/>
      <c r="S176" s="189"/>
      <c r="T176" s="189"/>
      <c r="U176" s="189"/>
      <c r="V176" s="189"/>
      <c r="W176" s="189"/>
      <c r="X176" s="189"/>
      <c r="Y176" s="189"/>
      <c r="Z176" s="189"/>
    </row>
    <row r="177" spans="1:26" ht="27.75" customHeight="1">
      <c r="A177" s="246"/>
      <c r="B177" s="369" t="s">
        <v>885</v>
      </c>
      <c r="C177" s="370"/>
      <c r="D177" s="370"/>
      <c r="E177" s="370"/>
      <c r="F177" s="370"/>
      <c r="G177" s="371">
        <f>(G14+G50+G69+G96+G110+G132+G176)/7</f>
        <v>8.6165966386554622</v>
      </c>
      <c r="H177" s="189"/>
      <c r="I177" s="189"/>
      <c r="J177" s="189"/>
      <c r="K177" s="189"/>
      <c r="L177" s="189"/>
      <c r="M177" s="189"/>
      <c r="N177" s="189"/>
      <c r="O177" s="189"/>
      <c r="P177" s="189"/>
      <c r="Q177" s="189"/>
      <c r="R177" s="189"/>
      <c r="S177" s="189"/>
      <c r="T177" s="189"/>
      <c r="U177" s="189"/>
      <c r="V177" s="189"/>
      <c r="W177" s="189"/>
      <c r="X177" s="189"/>
      <c r="Y177" s="189"/>
      <c r="Z177" s="189"/>
    </row>
    <row r="178" spans="1:26" ht="18" customHeight="1">
      <c r="A178" s="372"/>
      <c r="B178" s="372"/>
      <c r="C178" s="372"/>
      <c r="D178" s="372"/>
      <c r="E178" s="372"/>
      <c r="F178" s="372"/>
      <c r="G178" s="372"/>
      <c r="H178" s="189"/>
      <c r="I178" s="189"/>
      <c r="J178" s="189"/>
      <c r="K178" s="189"/>
      <c r="L178" s="189"/>
      <c r="M178" s="189"/>
      <c r="N178" s="189"/>
      <c r="O178" s="189"/>
      <c r="P178" s="189"/>
      <c r="Q178" s="189"/>
      <c r="R178" s="189"/>
      <c r="S178" s="189"/>
      <c r="T178" s="189"/>
      <c r="U178" s="189"/>
      <c r="V178" s="189"/>
      <c r="W178" s="189"/>
      <c r="X178" s="189"/>
      <c r="Y178" s="189"/>
      <c r="Z178" s="189"/>
    </row>
    <row r="179" spans="1:26" ht="18" customHeight="1">
      <c r="A179" s="372"/>
      <c r="B179" s="372"/>
      <c r="C179" s="372"/>
      <c r="D179" s="372"/>
      <c r="E179" s="372"/>
      <c r="F179" s="372"/>
      <c r="G179" s="372"/>
      <c r="H179" s="189"/>
      <c r="I179" s="189"/>
      <c r="J179" s="189"/>
      <c r="K179" s="189"/>
      <c r="L179" s="189"/>
      <c r="M179" s="189"/>
      <c r="N179" s="189"/>
      <c r="O179" s="189"/>
      <c r="P179" s="189"/>
      <c r="Q179" s="189"/>
      <c r="R179" s="189"/>
      <c r="S179" s="189"/>
      <c r="T179" s="189"/>
      <c r="U179" s="189"/>
      <c r="V179" s="189"/>
      <c r="W179" s="189"/>
      <c r="X179" s="189"/>
      <c r="Y179" s="189"/>
      <c r="Z179" s="189"/>
    </row>
    <row r="180" spans="1:26" ht="14.25" customHeight="1">
      <c r="A180" s="189"/>
      <c r="B180" s="373"/>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row>
    <row r="181" spans="1:26" ht="14.25" customHeight="1">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row>
    <row r="182" spans="1:26" ht="14.25" customHeight="1">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row>
    <row r="183" spans="1:26" ht="14.25" customHeight="1">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row>
    <row r="184" spans="1:26" ht="14.25" customHeight="1">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row>
    <row r="185" spans="1:26" ht="14.25" customHeight="1">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row>
    <row r="186" spans="1:26" ht="14.25" customHeight="1">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row>
    <row r="187" spans="1:26" ht="14.25" customHeight="1">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row>
    <row r="188" spans="1:26" ht="14.25" customHeight="1">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row>
    <row r="189" spans="1:26" ht="14.25" customHeight="1">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row>
    <row r="190" spans="1:26" ht="14.25" customHeight="1">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row>
    <row r="191" spans="1:26" ht="14.25" customHeight="1">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row>
    <row r="192" spans="1:26" ht="14.25" customHeight="1">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row>
    <row r="193" spans="1:26" ht="14.25" customHeight="1">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row>
    <row r="194" spans="1:26" ht="14.25" customHeight="1">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row>
    <row r="195" spans="1:26" ht="14.25" customHeight="1">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row>
    <row r="196" spans="1:26" ht="14.25" customHeight="1">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row>
    <row r="197" spans="1:26" ht="14.25" customHeight="1">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row>
    <row r="198" spans="1:26" ht="14.25" customHeight="1">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row>
    <row r="199" spans="1:26" ht="14.25" customHeight="1">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row>
    <row r="200" spans="1:26" ht="14.25" customHeight="1">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row>
    <row r="201" spans="1:26" ht="14.25" customHeight="1">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row>
    <row r="202" spans="1:26" ht="14.25" customHeight="1">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row>
    <row r="203" spans="1:26" ht="14.25" customHeight="1">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row>
    <row r="204" spans="1:26" ht="14.25" customHeight="1">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row>
    <row r="205" spans="1:26" ht="14.25" customHeight="1">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row>
    <row r="206" spans="1:26" ht="14.25" customHeight="1">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row>
    <row r="207" spans="1:26" ht="14.25" customHeight="1">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row>
    <row r="208" spans="1:26" ht="14.25" customHeight="1">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row>
    <row r="209" spans="1:26" ht="14.25" customHeight="1">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row>
    <row r="210" spans="1:26" ht="14.25" customHeight="1">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row>
    <row r="211" spans="1:26" ht="14.25" customHeight="1">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row>
    <row r="212" spans="1:26" ht="14.25" customHeight="1">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row>
    <row r="213" spans="1:26" ht="14.25" customHeight="1">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row>
    <row r="214" spans="1:26" ht="14.25" customHeight="1">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row>
    <row r="215" spans="1:26" ht="14.25" customHeight="1">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row>
    <row r="216" spans="1:26" ht="14.25" customHeight="1">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row>
    <row r="217" spans="1:26" ht="14.25" customHeight="1">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row>
    <row r="218" spans="1:26" ht="14.25" customHeight="1">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row>
    <row r="219" spans="1:26" ht="14.25" customHeight="1">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row>
    <row r="220" spans="1:26" ht="14.25" customHeight="1">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row>
    <row r="221" spans="1:26" ht="14.25" customHeight="1">
      <c r="A221" s="189"/>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row>
    <row r="222" spans="1:26" ht="14.25" customHeight="1">
      <c r="A222" s="189"/>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row>
    <row r="223" spans="1:26" ht="14.25" customHeight="1">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row>
    <row r="224" spans="1:26" ht="14.25" customHeight="1">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row>
    <row r="225" spans="1:26" ht="14.25" customHeight="1">
      <c r="A225" s="189"/>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row>
    <row r="226" spans="1:26" ht="14.25" customHeight="1">
      <c r="A226" s="189"/>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row>
    <row r="227" spans="1:26" ht="14.25" customHeight="1">
      <c r="A227" s="189"/>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row>
    <row r="228" spans="1:26" ht="14.25" customHeight="1">
      <c r="A228" s="189"/>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row>
    <row r="229" spans="1:26" ht="14.25" customHeight="1">
      <c r="A229" s="189"/>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row>
    <row r="230" spans="1:26" ht="14.25" customHeight="1">
      <c r="A230" s="189"/>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c r="Z230" s="189"/>
    </row>
    <row r="231" spans="1:26" ht="14.25" customHeight="1">
      <c r="A231" s="189"/>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row>
    <row r="232" spans="1:26" ht="14.25" customHeight="1">
      <c r="A232" s="189"/>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c r="Z232" s="189"/>
    </row>
    <row r="233" spans="1:26" ht="14.25" customHeight="1">
      <c r="A233" s="189"/>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c r="Z233" s="189"/>
    </row>
    <row r="234" spans="1:26" ht="14.25" customHeight="1">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row>
    <row r="235" spans="1:26" ht="14.25" customHeight="1">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row>
    <row r="236" spans="1:26" ht="14.25" customHeight="1">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row>
    <row r="237" spans="1:26" ht="14.25" customHeight="1">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row>
    <row r="238" spans="1:26" ht="14.25" customHeight="1">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row>
    <row r="239" spans="1:26" ht="14.25" customHeight="1">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row>
    <row r="240" spans="1:26" ht="14.25" customHeight="1">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row>
    <row r="241" spans="1:26" ht="14.25" customHeight="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row>
    <row r="242" spans="1:26" ht="14.25" customHeight="1">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row>
    <row r="243" spans="1:26" ht="14.25" customHeight="1">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row>
    <row r="244" spans="1:26" ht="14.25" customHeight="1">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row>
    <row r="245" spans="1:26" ht="14.25" customHeight="1">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row>
    <row r="246" spans="1:26" ht="14.25" customHeight="1">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row>
    <row r="247" spans="1:26" ht="14.25" customHeight="1">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row>
    <row r="248" spans="1:26" ht="14.25" customHeight="1">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row>
    <row r="249" spans="1:26" ht="14.25" customHeight="1">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row>
    <row r="250" spans="1:26" ht="14.25" customHeight="1">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row>
    <row r="251" spans="1:26" ht="14.25"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row>
    <row r="252" spans="1:26" ht="14.25"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row>
    <row r="253" spans="1:26" ht="14.25" customHeight="1">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row>
    <row r="254" spans="1:26" ht="14.25" customHeight="1">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row>
    <row r="255" spans="1:26" ht="14.25" customHeight="1">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row>
    <row r="256" spans="1:26" ht="14.25" customHeight="1">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row>
    <row r="257" spans="1:26" ht="14.25" customHeight="1">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row>
    <row r="258" spans="1:26" ht="14.25" customHeight="1">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row>
    <row r="259" spans="1:26" ht="14.25" customHeight="1">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row>
    <row r="260" spans="1:26" ht="14.25" customHeight="1">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row>
    <row r="261" spans="1:26" ht="14.25" customHeight="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row>
    <row r="262" spans="1:26" ht="14.25" customHeight="1">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row>
    <row r="263" spans="1:26" ht="14.25" customHeight="1">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row>
    <row r="264" spans="1:26" ht="14.25" customHeight="1">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row>
    <row r="265" spans="1:26" ht="14.25" customHeight="1">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row>
    <row r="266" spans="1:26" ht="14.25" customHeight="1">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row>
    <row r="267" spans="1:26" ht="14.25" customHeight="1">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row>
    <row r="268" spans="1:26" ht="14.25" customHeight="1">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row>
    <row r="269" spans="1:26" ht="14.25" customHeight="1">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row>
    <row r="270" spans="1:26" ht="14.25" customHeight="1">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row>
    <row r="271" spans="1:26" ht="14.25" customHeight="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row>
    <row r="272" spans="1:26" ht="14.25" customHeight="1">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row>
    <row r="273" spans="1:26" ht="14.25" customHeight="1">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row>
    <row r="274" spans="1:26" ht="14.25" customHeight="1">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row>
    <row r="275" spans="1:26" ht="14.25" customHeight="1">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row>
    <row r="276" spans="1:26" ht="14.25" customHeight="1">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row>
    <row r="277" spans="1:26" ht="14.25" customHeight="1">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row>
    <row r="278" spans="1:26" ht="14.25" customHeight="1">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row>
    <row r="279" spans="1:26" ht="14.25" customHeight="1">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row>
    <row r="280" spans="1:26" ht="14.25" customHeight="1">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row>
    <row r="281" spans="1:26" ht="14.25" customHeight="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row>
    <row r="282" spans="1:26" ht="14.25" customHeight="1">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row>
    <row r="283" spans="1:26" ht="14.25" customHeight="1">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row>
    <row r="284" spans="1:26" ht="14.25" customHeight="1">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row>
    <row r="285" spans="1:26" ht="14.25" customHeight="1">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row>
    <row r="286" spans="1:26" ht="14.25" customHeight="1">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row>
    <row r="287" spans="1:26" ht="14.25" customHeight="1">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row>
    <row r="288" spans="1:26" ht="14.25" customHeight="1">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row>
    <row r="289" spans="1:26" ht="14.25" customHeight="1">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row>
    <row r="290" spans="1:26" ht="14.25" customHeight="1">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row>
    <row r="291" spans="1:26" ht="14.25" customHeight="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row>
    <row r="292" spans="1:26" ht="14.25" customHeight="1">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row>
    <row r="293" spans="1:26" ht="14.25"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row>
    <row r="294" spans="1:26" ht="14.25"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row>
    <row r="295" spans="1:26" ht="14.25"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row>
    <row r="296" spans="1:26" ht="14.25"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row>
    <row r="297" spans="1:26" ht="14.25"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row>
    <row r="298" spans="1:26" ht="14.2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row>
    <row r="299" spans="1:26" ht="14.2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row>
    <row r="300" spans="1:26" ht="14.25"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row>
    <row r="301" spans="1:26" ht="14.25"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row>
    <row r="302" spans="1:26" ht="14.25"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row>
    <row r="303" spans="1:26" ht="14.25"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row>
    <row r="304" spans="1:26" ht="14.25"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row>
    <row r="305" spans="1:26" ht="14.25"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row>
    <row r="306" spans="1:26" ht="14.25"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row>
    <row r="307" spans="1:26" ht="14.25"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row>
    <row r="308" spans="1:26" ht="14.25"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row>
    <row r="309" spans="1:26" ht="14.25"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row>
    <row r="310" spans="1:26" ht="14.25"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row>
    <row r="311" spans="1:26" ht="14.25"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row>
    <row r="312" spans="1:26" ht="14.2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row>
    <row r="313" spans="1:26" ht="14.25"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row>
    <row r="314" spans="1:26" ht="14.25"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row>
    <row r="315" spans="1:26" ht="14.25"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row>
    <row r="316" spans="1:26" ht="14.25"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row>
    <row r="317" spans="1:26" ht="14.25"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row>
    <row r="318" spans="1:26" ht="14.25"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row>
    <row r="319" spans="1:26" ht="14.25"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row>
    <row r="320" spans="1:26" ht="14.25"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row>
    <row r="321" spans="1:26" ht="14.25"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row>
    <row r="322" spans="1:26" ht="14.25"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row>
    <row r="323" spans="1:26" ht="14.25"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row>
    <row r="324" spans="1:26" ht="14.25"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row>
    <row r="325" spans="1:26" ht="14.25"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row>
    <row r="326" spans="1:26" ht="14.25"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row>
    <row r="327" spans="1:26" ht="14.25"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row>
    <row r="328" spans="1:26" ht="14.25"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row>
    <row r="329" spans="1:26" ht="14.25"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row>
    <row r="330" spans="1:26" ht="14.25"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row>
    <row r="331" spans="1:26" ht="14.25"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row>
    <row r="332" spans="1:26" ht="14.25"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row>
    <row r="333" spans="1:26" ht="14.25"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row>
    <row r="334" spans="1:26" ht="14.25"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row>
    <row r="335" spans="1:26" ht="14.25"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row>
    <row r="336" spans="1:26" ht="14.25"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row>
    <row r="337" spans="1:26" ht="14.25"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row>
    <row r="338" spans="1:26" ht="14.25"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row>
    <row r="339" spans="1:26" ht="14.25"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row>
    <row r="340" spans="1:26" ht="14.25"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row>
    <row r="341" spans="1:26" ht="14.25"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row>
    <row r="342" spans="1:26" ht="14.25"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row>
    <row r="343" spans="1:26" ht="14.25"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row>
    <row r="344" spans="1:26" ht="14.25"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row>
    <row r="345" spans="1:26" ht="14.25"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row>
    <row r="346" spans="1:26" ht="14.25"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row>
    <row r="347" spans="1:26" ht="14.25"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row>
    <row r="348" spans="1:26" ht="14.25"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row>
    <row r="349" spans="1:26" ht="14.25"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row>
    <row r="350" spans="1:26" ht="14.25"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row>
    <row r="351" spans="1:26" ht="14.25"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row>
    <row r="352" spans="1:26" ht="14.25"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row>
    <row r="353" spans="1:26" ht="14.25"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row>
    <row r="354" spans="1:26" ht="14.25"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row>
    <row r="355" spans="1:26" ht="14.25"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row>
    <row r="356" spans="1:26" ht="14.25"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row>
    <row r="357" spans="1:26" ht="14.25"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row>
    <row r="358" spans="1:26" ht="14.25"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row>
    <row r="359" spans="1:26" ht="14.25"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row>
    <row r="360" spans="1:26" ht="14.25"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row>
    <row r="361" spans="1:26" ht="14.25"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row>
    <row r="362" spans="1:26" ht="14.25"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row>
    <row r="363" spans="1:26" ht="14.25"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row>
    <row r="364" spans="1:26" ht="14.25"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row>
    <row r="365" spans="1:26" ht="14.25"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row>
    <row r="366" spans="1:26" ht="14.25"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row>
    <row r="367" spans="1:26" ht="14.25"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row>
    <row r="368" spans="1:26" ht="14.25"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row>
    <row r="369" spans="1:26" ht="14.25"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row>
    <row r="370" spans="1:26" ht="14.25"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row>
    <row r="371" spans="1:26" ht="14.25"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row>
    <row r="372" spans="1:26" ht="14.25"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row>
    <row r="373" spans="1:26" ht="14.2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row>
    <row r="374" spans="1:26" ht="14.2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row>
    <row r="375" spans="1:26" ht="14.25"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row>
    <row r="376" spans="1:26" ht="14.25"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row>
    <row r="377" spans="1:26" ht="14.25"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row>
    <row r="378" spans="1:26" ht="14.25"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row>
    <row r="379" spans="1:26" ht="14.25"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row>
    <row r="380" spans="1:26" ht="14.25"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row>
    <row r="381" spans="1:26" ht="14.25"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row>
    <row r="382" spans="1:26" ht="14.25"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row>
    <row r="383" spans="1:26" ht="14.25"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row>
    <row r="384" spans="1:26" ht="14.25"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row>
    <row r="385" spans="1:26" ht="14.25"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row>
    <row r="386" spans="1:26" ht="14.25"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row>
    <row r="387" spans="1:26" ht="14.25"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row>
    <row r="388" spans="1:26" ht="14.25"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row>
    <row r="389" spans="1:26" ht="14.25"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row>
    <row r="390" spans="1:26" ht="14.25"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row>
    <row r="391" spans="1:26" ht="14.25"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row>
    <row r="392" spans="1:26" ht="14.25"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row>
    <row r="393" spans="1:26" ht="14.25"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row>
    <row r="394" spans="1:26" ht="14.25"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row>
    <row r="395" spans="1:26" ht="14.25"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row>
    <row r="396" spans="1:26" ht="14.25"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row>
    <row r="397" spans="1:26" ht="14.25"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row>
    <row r="398" spans="1:26" ht="14.25"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row>
    <row r="399" spans="1:26" ht="14.25"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row>
    <row r="400" spans="1:26" ht="14.25"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row>
    <row r="401" spans="1:26" ht="14.25"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row>
    <row r="402" spans="1:26" ht="14.25"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row>
    <row r="403" spans="1:26" ht="14.25"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row>
    <row r="404" spans="1:26" ht="14.25"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row>
    <row r="405" spans="1:26" ht="14.25"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row>
    <row r="406" spans="1:26" ht="14.25"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row>
    <row r="407" spans="1:26" ht="14.25"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row>
    <row r="408" spans="1:26" ht="14.25"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row>
    <row r="409" spans="1:26" ht="14.25"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row>
    <row r="410" spans="1:26" ht="14.25"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row>
    <row r="411" spans="1:26" ht="14.25"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row>
    <row r="412" spans="1:26" ht="14.25"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row>
    <row r="413" spans="1:26" ht="14.25"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row>
    <row r="414" spans="1:26" ht="14.25"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row>
    <row r="415" spans="1:26" ht="14.25"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row>
    <row r="416" spans="1:26" ht="14.25"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row>
    <row r="417" spans="1:26" ht="14.25"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row>
    <row r="418" spans="1:26" ht="14.25"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row>
    <row r="419" spans="1:26" ht="14.25"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row>
    <row r="420" spans="1:26" ht="14.25"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row>
    <row r="421" spans="1:26" ht="14.25"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row>
    <row r="422" spans="1:26" ht="14.25"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row>
    <row r="423" spans="1:26" ht="14.25"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row>
    <row r="424" spans="1:26" ht="14.25"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row>
    <row r="425" spans="1:26" ht="14.25"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row>
    <row r="426" spans="1:26" ht="14.25"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row>
    <row r="427" spans="1:26" ht="14.25"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row>
    <row r="428" spans="1:26" ht="14.25"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row>
    <row r="429" spans="1:26" ht="14.25"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row>
    <row r="430" spans="1:26" ht="14.25"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row>
    <row r="431" spans="1:26" ht="14.25"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row>
    <row r="432" spans="1:26" ht="14.25"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row>
    <row r="433" spans="1:26" ht="14.25"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row>
    <row r="434" spans="1:26" ht="14.25"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row>
    <row r="435" spans="1:26" ht="14.25"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row>
    <row r="436" spans="1:26" ht="14.25"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row>
    <row r="437" spans="1:26" ht="14.25"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row>
    <row r="438" spans="1:26" ht="14.25"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row>
    <row r="439" spans="1:26" ht="14.25"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row>
    <row r="440" spans="1:26" ht="14.25"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row>
    <row r="441" spans="1:26" ht="14.25"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row>
    <row r="442" spans="1:26" ht="14.25"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row>
    <row r="443" spans="1:26" ht="14.25"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row>
    <row r="444" spans="1:26" ht="14.25"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row>
    <row r="445" spans="1:26" ht="14.25"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row>
    <row r="446" spans="1:26" ht="14.25"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row>
    <row r="447" spans="1:26" ht="14.2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row>
    <row r="448" spans="1:26" ht="14.25"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row>
    <row r="449" spans="1:26" ht="14.25"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row>
    <row r="450" spans="1:26" ht="14.25"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row>
    <row r="451" spans="1:26" ht="14.25"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row>
    <row r="452" spans="1:26" ht="14.25"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row>
    <row r="453" spans="1:26" ht="14.25"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row>
    <row r="454" spans="1:26" ht="14.25"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row>
    <row r="455" spans="1:26" ht="14.25"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row>
    <row r="456" spans="1:26" ht="14.25"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row>
    <row r="457" spans="1:26" ht="14.25"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row>
    <row r="458" spans="1:26" ht="14.25"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row>
    <row r="459" spans="1:26" ht="14.25"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row>
    <row r="460" spans="1:26" ht="14.25"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row>
    <row r="461" spans="1:26" ht="14.25"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row>
    <row r="462" spans="1:26" ht="14.25"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row>
    <row r="463" spans="1:26" ht="14.25"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row>
    <row r="464" spans="1:26" ht="14.25"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row>
    <row r="465" spans="1:26" ht="14.25"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row>
    <row r="466" spans="1:26" ht="14.25"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row>
    <row r="467" spans="1:26" ht="14.25"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row>
    <row r="468" spans="1:26" ht="14.25"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row>
    <row r="469" spans="1:26" ht="14.25"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row>
    <row r="470" spans="1:26" ht="14.25"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row>
    <row r="471" spans="1:26" ht="14.25"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row>
    <row r="472" spans="1:26" ht="14.25"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row>
    <row r="473" spans="1:26" ht="14.25"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row>
    <row r="474" spans="1:26" ht="14.25"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row>
    <row r="475" spans="1:26" ht="14.25"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row>
    <row r="476" spans="1:26" ht="14.25"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row>
    <row r="477" spans="1:26" ht="14.25"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row>
    <row r="478" spans="1:26" ht="14.25"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row>
    <row r="479" spans="1:26" ht="14.25"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row>
    <row r="480" spans="1:26" ht="14.25"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row>
    <row r="481" spans="1:26" ht="14.25"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row>
    <row r="482" spans="1:26" ht="14.25"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row>
    <row r="483" spans="1:26" ht="14.25"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row>
    <row r="484" spans="1:26" ht="14.25"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row>
    <row r="485" spans="1:26" ht="14.25"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row>
    <row r="486" spans="1:26" ht="14.25"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row>
    <row r="487" spans="1:26" ht="14.25"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row>
    <row r="488" spans="1:26" ht="14.25"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row>
    <row r="489" spans="1:26" ht="14.25"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row>
    <row r="490" spans="1:26" ht="14.25"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row>
    <row r="491" spans="1:26" ht="14.25"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row>
    <row r="492" spans="1:26" ht="14.25"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row>
    <row r="493" spans="1:26" ht="14.25"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row>
    <row r="494" spans="1:26" ht="14.2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row>
    <row r="495" spans="1:26" ht="14.25"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row>
    <row r="496" spans="1:26" ht="14.25"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row>
    <row r="497" spans="1:26" ht="14.25"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row>
    <row r="498" spans="1:26" ht="14.25"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row>
    <row r="499" spans="1:26" ht="14.25"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row>
    <row r="500" spans="1:26" ht="14.25"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row>
    <row r="501" spans="1:26" ht="14.25"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row>
    <row r="502" spans="1:26" ht="14.25"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row>
    <row r="503" spans="1:26" ht="14.25"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row>
    <row r="504" spans="1:26" ht="14.25"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row>
    <row r="505" spans="1:26" ht="14.25"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row>
    <row r="506" spans="1:26" ht="14.25"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row>
    <row r="507" spans="1:26" ht="14.25"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row>
    <row r="508" spans="1:26" ht="14.25"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row>
    <row r="509" spans="1:26" ht="14.25"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row>
    <row r="510" spans="1:26" ht="14.25"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row>
    <row r="511" spans="1:26" ht="14.25"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row>
    <row r="512" spans="1:26" ht="14.25"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row>
    <row r="513" spans="1:26" ht="14.25"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row>
    <row r="514" spans="1:26" ht="14.25"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row>
    <row r="515" spans="1:26" ht="14.25"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row>
    <row r="516" spans="1:26" ht="14.25"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row>
    <row r="517" spans="1:26" ht="14.25"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row>
    <row r="518" spans="1:26" ht="14.25"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row>
    <row r="519" spans="1:26" ht="14.25"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row>
    <row r="520" spans="1:26" ht="14.25"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row>
    <row r="521" spans="1:26" ht="14.25"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row>
    <row r="522" spans="1:26" ht="14.2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row>
    <row r="523" spans="1:26" ht="14.25"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row>
    <row r="524" spans="1:26" ht="14.25"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row>
    <row r="525" spans="1:26" ht="14.25"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row>
    <row r="526" spans="1:26" ht="14.25"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row>
    <row r="527" spans="1:26" ht="14.25"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row>
    <row r="528" spans="1:26" ht="14.25"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row>
    <row r="529" spans="1:26" ht="14.2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row>
    <row r="530" spans="1:26" ht="14.25"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row>
    <row r="531" spans="1:26" ht="14.25"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row>
    <row r="532" spans="1:26" ht="14.2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row>
    <row r="533" spans="1:26" ht="14.25"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row>
    <row r="534" spans="1:26" ht="14.25"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row>
    <row r="535" spans="1:26" ht="14.2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row>
    <row r="536" spans="1:26" ht="14.25"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row>
    <row r="537" spans="1:26" ht="14.25"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row>
    <row r="538" spans="1:26" ht="14.2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row>
    <row r="539" spans="1:26" ht="14.25"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row>
    <row r="540" spans="1:26" ht="14.25"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row>
    <row r="541" spans="1:26" ht="14.2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row>
    <row r="542" spans="1:26" ht="14.25"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row>
    <row r="543" spans="1:26" ht="14.25"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row>
    <row r="544" spans="1:26" ht="14.2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row>
    <row r="545" spans="1:26" ht="14.25"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row>
    <row r="546" spans="1:26" ht="14.25"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row>
    <row r="547" spans="1:26" ht="14.25"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row>
    <row r="548" spans="1:26" ht="14.25"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row>
    <row r="549" spans="1:26" ht="14.25"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row>
    <row r="550" spans="1:26" ht="14.25"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row>
    <row r="551" spans="1:26" ht="14.25"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row>
    <row r="552" spans="1:26" ht="14.25"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row>
    <row r="553" spans="1:26" ht="14.2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row>
    <row r="554" spans="1:26" ht="14.25"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row>
    <row r="555" spans="1:26" ht="14.25"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row>
    <row r="556" spans="1:26" ht="14.25"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row>
    <row r="557" spans="1:26" ht="14.25"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row>
    <row r="558" spans="1:26" ht="14.25"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row>
    <row r="559" spans="1:26" ht="14.25"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row>
    <row r="560" spans="1:26" ht="14.2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row>
    <row r="561" spans="1:26" ht="14.25"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row>
    <row r="562" spans="1:26" ht="14.25"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row>
    <row r="563" spans="1:26" ht="14.2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row>
    <row r="564" spans="1:26" ht="14.25"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row>
    <row r="565" spans="1:26" ht="14.25"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row>
    <row r="566" spans="1:26" ht="14.2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row>
    <row r="567" spans="1:26" ht="14.25"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row>
    <row r="568" spans="1:26" ht="14.25"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row>
    <row r="569" spans="1:26" ht="14.2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row>
    <row r="570" spans="1:26" ht="14.25"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row>
    <row r="571" spans="1:26" ht="14.25"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row>
    <row r="572" spans="1:26" ht="14.25"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row>
    <row r="573" spans="1:26" ht="14.25"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row>
    <row r="574" spans="1:26" ht="14.25"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row>
    <row r="575" spans="1:26" ht="14.25"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row>
    <row r="576" spans="1:26" ht="14.25"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row>
    <row r="577" spans="1:26" ht="14.25"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row>
    <row r="578" spans="1:26" ht="14.25"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row>
    <row r="579" spans="1:26" ht="14.25"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row>
    <row r="580" spans="1:26" ht="14.25"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row>
    <row r="581" spans="1:26" ht="14.25"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row>
    <row r="582" spans="1:26" ht="14.25"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row>
    <row r="583" spans="1:26" ht="14.25"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row>
    <row r="584" spans="1:26" ht="14.25"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row>
    <row r="585" spans="1:26" ht="14.25"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row>
    <row r="586" spans="1:26" ht="14.25"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row>
    <row r="587" spans="1:26" ht="14.2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row>
    <row r="588" spans="1:26" ht="14.25"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row>
    <row r="589" spans="1:26" ht="14.25"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row>
    <row r="590" spans="1:26" ht="14.25"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row>
    <row r="591" spans="1:26" ht="14.25"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row>
    <row r="592" spans="1:26" ht="14.25"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row>
    <row r="593" spans="1:26" ht="14.25"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row>
    <row r="594" spans="1:26" ht="14.25"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row>
    <row r="595" spans="1:26" ht="14.25"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row>
    <row r="596" spans="1:26" ht="14.25"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row>
    <row r="597" spans="1:26" ht="14.25"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row>
    <row r="598" spans="1:26" ht="14.25"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row>
    <row r="599" spans="1:26" ht="14.25"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row>
    <row r="600" spans="1:26" ht="14.25"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row>
    <row r="601" spans="1:26" ht="14.25"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row>
    <row r="602" spans="1:26" ht="14.25"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row>
    <row r="603" spans="1:26" ht="14.25"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row>
    <row r="604" spans="1:26" ht="14.25"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row>
    <row r="605" spans="1:26" ht="14.25"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row>
    <row r="606" spans="1:26" ht="14.25"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row>
    <row r="607" spans="1:26" ht="14.25"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row>
    <row r="608" spans="1:26" ht="14.25"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row>
    <row r="609" spans="1:26" ht="14.25"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row>
    <row r="610" spans="1:26" ht="14.25"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row>
    <row r="611" spans="1:26" ht="14.25"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row>
    <row r="612" spans="1:26" ht="14.25"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row>
    <row r="613" spans="1:26" ht="14.25"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row>
    <row r="614" spans="1:26" ht="14.25"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row>
    <row r="615" spans="1:26" ht="14.25"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row>
    <row r="616" spans="1:26" ht="14.25"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row>
    <row r="617" spans="1:26" ht="14.25"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row>
    <row r="618" spans="1:26" ht="14.2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row>
    <row r="619" spans="1:26" ht="14.25"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row>
    <row r="620" spans="1:26" ht="14.25"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row>
    <row r="621" spans="1:26" ht="14.25"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row>
    <row r="622" spans="1:26" ht="14.25"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row>
    <row r="623" spans="1:26" ht="14.25"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row>
    <row r="624" spans="1:26" ht="14.25"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row>
    <row r="625" spans="1:26" ht="14.25"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row>
    <row r="626" spans="1:26" ht="14.25"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row>
    <row r="627" spans="1:26" ht="14.25"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row>
    <row r="628" spans="1:26" ht="14.25"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row>
    <row r="629" spans="1:26" ht="14.25"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row>
    <row r="630" spans="1:26" ht="14.25"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row>
    <row r="631" spans="1:26" ht="14.25"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row>
    <row r="632" spans="1:26" ht="14.25"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row>
    <row r="633" spans="1:26" ht="14.25"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row>
    <row r="634" spans="1:26" ht="14.25"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row>
    <row r="635" spans="1:26" ht="14.25"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row>
    <row r="636" spans="1:26" ht="14.25"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row>
    <row r="637" spans="1:26" ht="14.25"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row>
    <row r="638" spans="1:26" ht="14.25"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row>
    <row r="639" spans="1:26" ht="14.25"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row>
    <row r="640" spans="1:26" ht="14.25"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row>
    <row r="641" spans="1:26" ht="14.25"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row>
    <row r="642" spans="1:26" ht="14.25"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row>
    <row r="643" spans="1:26" ht="14.25"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row>
    <row r="644" spans="1:26" ht="14.25"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row>
    <row r="645" spans="1:26" ht="14.25"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row>
    <row r="646" spans="1:26" ht="14.25"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row>
    <row r="647" spans="1:26" ht="14.25"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row>
    <row r="648" spans="1:26" ht="14.25"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row>
    <row r="649" spans="1:26" ht="14.25"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row>
    <row r="650" spans="1:26" ht="14.25"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row>
    <row r="651" spans="1:26" ht="14.25"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row>
    <row r="652" spans="1:26" ht="14.25"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row>
    <row r="653" spans="1:26" ht="14.25"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row>
    <row r="654" spans="1:26" ht="14.25"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row>
    <row r="655" spans="1:26" ht="14.25"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row>
    <row r="656" spans="1:26" ht="14.25"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row>
    <row r="657" spans="1:26" ht="14.25"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row>
    <row r="658" spans="1:26" ht="14.25"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row>
    <row r="659" spans="1:26" ht="14.25"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row>
    <row r="660" spans="1:26" ht="14.25"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row>
    <row r="661" spans="1:26" ht="14.25"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row>
    <row r="662" spans="1:26" ht="14.25"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row>
    <row r="663" spans="1:26" ht="14.25"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row>
    <row r="664" spans="1:26" ht="14.25"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row>
    <row r="665" spans="1:26" ht="14.25"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row>
    <row r="666" spans="1:26" ht="14.25"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row>
    <row r="667" spans="1:26" ht="14.25"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row>
    <row r="668" spans="1:26" ht="14.25"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row>
    <row r="669" spans="1:26" ht="14.25"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row>
    <row r="670" spans="1:26" ht="14.25"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row>
    <row r="671" spans="1:26" ht="14.25"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row>
    <row r="672" spans="1:26" ht="14.25"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row>
    <row r="673" spans="1:26" ht="14.25"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row>
    <row r="674" spans="1:26" ht="14.25"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row>
    <row r="675" spans="1:26" ht="14.25"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row>
    <row r="676" spans="1:26" ht="14.25"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row>
    <row r="677" spans="1:26" ht="14.25"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row>
    <row r="678" spans="1:26" ht="14.25"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row>
    <row r="679" spans="1:26" ht="14.25"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row>
    <row r="680" spans="1:26" ht="14.25"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row>
    <row r="681" spans="1:26" ht="14.25"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row>
    <row r="682" spans="1:26" ht="14.25"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row>
    <row r="683" spans="1:26" ht="14.25"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row>
    <row r="684" spans="1:26" ht="14.25"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row>
    <row r="685" spans="1:26" ht="14.25"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row>
    <row r="686" spans="1:26" ht="14.25"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row>
    <row r="687" spans="1:26" ht="14.25"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row>
    <row r="688" spans="1:26" ht="14.25"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row>
    <row r="689" spans="1:26" ht="14.25"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row>
    <row r="690" spans="1:26" ht="14.25"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row>
    <row r="691" spans="1:26" ht="14.25"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row>
    <row r="692" spans="1:26" ht="14.25"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row>
    <row r="693" spans="1:26" ht="14.25"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row>
    <row r="694" spans="1:26" ht="14.25"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row>
    <row r="695" spans="1:26" ht="14.25"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row>
    <row r="696" spans="1:26" ht="14.25"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row>
    <row r="697" spans="1:26" ht="14.25"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row>
    <row r="698" spans="1:26" ht="14.25"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row>
    <row r="699" spans="1:26" ht="14.25"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row>
    <row r="700" spans="1:26" ht="14.25"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row>
    <row r="701" spans="1:26" ht="14.25"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row>
    <row r="702" spans="1:26" ht="14.25"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row>
    <row r="703" spans="1:26" ht="14.25"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row>
    <row r="704" spans="1:26" ht="14.25"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row>
    <row r="705" spans="1:26" ht="14.25"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row>
    <row r="706" spans="1:26" ht="14.25"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row>
    <row r="707" spans="1:26" ht="14.25"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row>
    <row r="708" spans="1:26" ht="14.25"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row>
    <row r="709" spans="1:26" ht="14.25"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row>
    <row r="710" spans="1:26" ht="14.25"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row>
    <row r="711" spans="1:26" ht="14.25"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row>
    <row r="712" spans="1:26" ht="14.25"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row>
    <row r="713" spans="1:26" ht="14.25"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row>
    <row r="714" spans="1:26" ht="14.25"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row>
    <row r="715" spans="1:26" ht="14.25"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row>
    <row r="716" spans="1:26" ht="14.25"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row>
    <row r="717" spans="1:26" ht="14.25"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row>
    <row r="718" spans="1:26" ht="14.25"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row>
    <row r="719" spans="1:26" ht="14.25"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row>
    <row r="720" spans="1:26" ht="14.25"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row>
    <row r="721" spans="1:26" ht="14.25"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row>
    <row r="722" spans="1:26" ht="14.25"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row>
    <row r="723" spans="1:26" ht="14.25"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row>
    <row r="724" spans="1:26" ht="14.25"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row>
    <row r="725" spans="1:26" ht="14.25"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row>
    <row r="726" spans="1:26" ht="14.25"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row>
    <row r="727" spans="1:26" ht="14.25"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row>
    <row r="728" spans="1:26" ht="14.25"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row>
    <row r="729" spans="1:26" ht="14.25"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row>
    <row r="730" spans="1:26" ht="14.25"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row>
    <row r="731" spans="1:26" ht="14.25"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row>
    <row r="732" spans="1:26" ht="14.25"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row>
    <row r="733" spans="1:26" ht="14.25"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row>
    <row r="734" spans="1:26" ht="14.25"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row>
    <row r="735" spans="1:26" ht="14.25"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row>
    <row r="736" spans="1:26" ht="14.25"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row>
    <row r="737" spans="1:26" ht="14.25"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row>
    <row r="738" spans="1:26" ht="14.25"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row>
    <row r="739" spans="1:26" ht="14.25"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row>
    <row r="740" spans="1:26" ht="14.25"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row>
    <row r="741" spans="1:26" ht="14.25"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row>
    <row r="742" spans="1:26" ht="14.25"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row>
    <row r="743" spans="1:26" ht="14.25"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row>
    <row r="744" spans="1:26" ht="14.25"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row>
    <row r="745" spans="1:26" ht="14.25"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row>
    <row r="746" spans="1:26" ht="14.25"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row>
    <row r="747" spans="1:26" ht="14.25"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row>
    <row r="748" spans="1:26" ht="14.25"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row>
    <row r="749" spans="1:26" ht="14.25"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row>
    <row r="750" spans="1:26" ht="14.25"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row>
    <row r="751" spans="1:26" ht="14.25"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row>
    <row r="752" spans="1:26" ht="14.25"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row>
    <row r="753" spans="1:26" ht="14.25"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row>
    <row r="754" spans="1:26" ht="14.25"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row>
    <row r="755" spans="1:26" ht="14.25"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row>
    <row r="756" spans="1:26" ht="14.25"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row>
    <row r="757" spans="1:26" ht="14.25"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row>
    <row r="758" spans="1:26" ht="14.25"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row>
    <row r="759" spans="1:26" ht="14.25"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row>
    <row r="760" spans="1:26" ht="14.25"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row>
    <row r="761" spans="1:26" ht="14.25"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row>
    <row r="762" spans="1:26" ht="14.25"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row>
    <row r="763" spans="1:26" ht="14.25"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row>
    <row r="764" spans="1:26" ht="14.25"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row>
    <row r="765" spans="1:26" ht="14.25"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row>
    <row r="766" spans="1:26" ht="14.25"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row>
    <row r="767" spans="1:26" ht="14.25"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row>
    <row r="768" spans="1:26" ht="14.25"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row>
    <row r="769" spans="1:26" ht="14.25"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row>
    <row r="770" spans="1:26" ht="14.25"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row>
    <row r="771" spans="1:26" ht="14.25"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row>
    <row r="772" spans="1:26" ht="14.25"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row>
    <row r="773" spans="1:26" ht="14.25"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row>
    <row r="774" spans="1:26" ht="14.25"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row>
    <row r="775" spans="1:26" ht="14.25"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row>
    <row r="776" spans="1:26" ht="14.25"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row>
    <row r="777" spans="1:26" ht="14.25"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row>
    <row r="778" spans="1:26" ht="14.25"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row>
    <row r="779" spans="1:26" ht="14.25"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row>
    <row r="780" spans="1:26" ht="14.25"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row>
    <row r="781" spans="1:26" ht="14.25"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row>
    <row r="782" spans="1:26" ht="14.25"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row>
    <row r="783" spans="1:26" ht="14.25"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row>
    <row r="784" spans="1:26" ht="14.25"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row>
    <row r="785" spans="1:26" ht="14.25"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row>
    <row r="786" spans="1:26" ht="14.25"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row>
    <row r="787" spans="1:26" ht="14.25"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row>
    <row r="788" spans="1:26" ht="14.25"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row>
    <row r="789" spans="1:26" ht="14.25"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row>
    <row r="790" spans="1:26" ht="14.25"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row>
    <row r="791" spans="1:26" ht="14.25"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row>
    <row r="792" spans="1:26" ht="14.25"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row>
    <row r="793" spans="1:26" ht="14.25"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row>
    <row r="794" spans="1:26" ht="14.25"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row>
    <row r="795" spans="1:26" ht="14.25"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row>
    <row r="796" spans="1:26" ht="14.25"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row>
    <row r="797" spans="1:26" ht="14.25"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row>
    <row r="798" spans="1:26" ht="14.25"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row>
    <row r="799" spans="1:26" ht="14.25"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row>
    <row r="800" spans="1:26" ht="14.25"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row>
    <row r="801" spans="1:26" ht="14.25"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row>
    <row r="802" spans="1:26" ht="14.25"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row>
    <row r="803" spans="1:26" ht="14.25"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row>
    <row r="804" spans="1:26" ht="14.25"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row>
    <row r="805" spans="1:26" ht="14.25"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row>
    <row r="806" spans="1:26" ht="14.25"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row>
    <row r="807" spans="1:26" ht="14.25"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row>
    <row r="808" spans="1:26" ht="14.25"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row>
    <row r="809" spans="1:26" ht="14.25"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row>
    <row r="810" spans="1:26" ht="14.25"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row>
    <row r="811" spans="1:26" ht="14.25"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row>
    <row r="812" spans="1:26" ht="14.25"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row>
    <row r="813" spans="1:26" ht="14.25"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row>
    <row r="814" spans="1:26" ht="14.25"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row>
    <row r="815" spans="1:26" ht="14.25"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row>
    <row r="816" spans="1:26" ht="14.25"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row>
    <row r="817" spans="1:26" ht="14.25"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row>
    <row r="818" spans="1:26" ht="14.25"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row>
    <row r="819" spans="1:26" ht="14.25"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row>
    <row r="820" spans="1:26" ht="14.25"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row>
    <row r="821" spans="1:26" ht="14.25"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row>
    <row r="822" spans="1:26" ht="14.25"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row>
    <row r="823" spans="1:26" ht="14.25"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row>
    <row r="824" spans="1:26" ht="14.25"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row>
    <row r="825" spans="1:26" ht="14.25"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row>
    <row r="826" spans="1:26" ht="14.25"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row>
    <row r="827" spans="1:26" ht="14.25"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row>
    <row r="828" spans="1:26" ht="14.25"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row>
    <row r="829" spans="1:26" ht="14.25"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row>
    <row r="830" spans="1:26" ht="14.25"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row>
    <row r="831" spans="1:26" ht="14.25"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row>
    <row r="832" spans="1:26" ht="14.25"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row>
    <row r="833" spans="1:26" ht="14.25"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row>
    <row r="834" spans="1:26" ht="14.25"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row>
    <row r="835" spans="1:26" ht="14.25"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row>
    <row r="836" spans="1:26" ht="14.25"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row>
    <row r="837" spans="1:26" ht="14.25"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row>
    <row r="838" spans="1:26" ht="14.25"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row>
    <row r="839" spans="1:26" ht="14.25"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row>
    <row r="840" spans="1:26" ht="14.25"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row>
    <row r="841" spans="1:26" ht="14.25"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row>
    <row r="842" spans="1:26" ht="14.25"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row>
    <row r="843" spans="1:26" ht="14.25"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row>
    <row r="844" spans="1:26" ht="14.25"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row>
    <row r="845" spans="1:26" ht="14.25"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row>
    <row r="846" spans="1:26" ht="14.25"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row>
    <row r="847" spans="1:26" ht="14.25"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row>
    <row r="848" spans="1:26" ht="14.25"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row>
    <row r="849" spans="1:26" ht="14.25"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row>
    <row r="850" spans="1:26" ht="14.25"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row>
    <row r="851" spans="1:26" ht="14.25"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row>
    <row r="852" spans="1:26" ht="14.25"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row>
    <row r="853" spans="1:26" ht="14.25"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row>
    <row r="854" spans="1:26" ht="14.25"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row>
    <row r="855" spans="1:26" ht="14.25"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row>
    <row r="856" spans="1:26" ht="14.25"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row>
    <row r="857" spans="1:26" ht="14.25"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row>
    <row r="858" spans="1:26" ht="14.25"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row>
    <row r="859" spans="1:26" ht="14.25"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row>
    <row r="860" spans="1:26" ht="14.25"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row>
    <row r="861" spans="1:26" ht="14.25"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row>
    <row r="862" spans="1:26" ht="14.25"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row>
    <row r="863" spans="1:26" ht="14.25"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row>
    <row r="864" spans="1:26" ht="14.25"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row>
    <row r="865" spans="1:26" ht="14.25"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row>
    <row r="866" spans="1:26" ht="14.25"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row>
    <row r="867" spans="1:26" ht="14.25"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row>
    <row r="868" spans="1:26" ht="14.25"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row>
    <row r="869" spans="1:26" ht="14.25"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row>
    <row r="870" spans="1:26" ht="14.25"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row>
    <row r="871" spans="1:26" ht="14.25"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row>
    <row r="872" spans="1:26" ht="14.25"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row>
    <row r="873" spans="1:26" ht="14.25"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row>
    <row r="874" spans="1:26" ht="14.25"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row>
    <row r="875" spans="1:26" ht="14.25"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row>
    <row r="876" spans="1:26" ht="14.25"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row>
    <row r="877" spans="1:26" ht="14.25"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row>
    <row r="878" spans="1:26" ht="14.25"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row>
    <row r="879" spans="1:26" ht="14.25"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row>
    <row r="880" spans="1:26" ht="14.25"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row>
    <row r="881" spans="1:26" ht="14.25"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row>
    <row r="882" spans="1:26" ht="14.25"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row>
    <row r="883" spans="1:26" ht="14.25"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row>
    <row r="884" spans="1:26" ht="14.25"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row>
    <row r="885" spans="1:26" ht="14.25"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row>
    <row r="886" spans="1:26" ht="14.25"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row>
    <row r="887" spans="1:26" ht="14.25"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row>
    <row r="888" spans="1:26" ht="14.25"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row>
    <row r="889" spans="1:26" ht="14.25"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row>
    <row r="890" spans="1:26" ht="14.25"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row>
    <row r="891" spans="1:26" ht="14.25"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row>
    <row r="892" spans="1:26" ht="14.25"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row>
    <row r="893" spans="1:26" ht="14.25"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row>
    <row r="894" spans="1:26" ht="14.25"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row>
    <row r="895" spans="1:26" ht="14.25"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row>
    <row r="896" spans="1:26" ht="14.25"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row>
    <row r="897" spans="1:26" ht="14.25"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row>
    <row r="898" spans="1:26" ht="14.25"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row>
    <row r="899" spans="1:26" ht="14.25"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row>
    <row r="900" spans="1:26" ht="14.25"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row>
    <row r="901" spans="1:26" ht="14.25"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row>
    <row r="902" spans="1:26" ht="14.25"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row>
    <row r="903" spans="1:26" ht="14.25"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row>
    <row r="904" spans="1:26" ht="14.25"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row>
    <row r="905" spans="1:26" ht="14.25"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row>
    <row r="906" spans="1:26" ht="14.25"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row>
    <row r="907" spans="1:26" ht="14.25"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row>
    <row r="908" spans="1:26" ht="14.25"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row>
    <row r="909" spans="1:26" ht="14.25"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row>
    <row r="910" spans="1:26" ht="14.25"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row>
    <row r="911" spans="1:26" ht="14.25"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row>
    <row r="912" spans="1:26" ht="14.25"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row>
    <row r="913" spans="1:26" ht="14.25"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row>
    <row r="914" spans="1:26" ht="14.25"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row>
    <row r="915" spans="1:26" ht="14.25"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row>
    <row r="916" spans="1:26" ht="14.25"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row>
    <row r="917" spans="1:26" ht="14.25"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row>
    <row r="918" spans="1:26" ht="14.25"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row>
    <row r="919" spans="1:26" ht="14.25"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row>
    <row r="920" spans="1:26" ht="14.25"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row>
    <row r="921" spans="1:26" ht="14.25"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row>
    <row r="922" spans="1:26" ht="14.25"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row>
    <row r="923" spans="1:26" ht="14.25"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row>
    <row r="924" spans="1:26" ht="14.25"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row>
    <row r="925" spans="1:26" ht="14.25"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row>
    <row r="926" spans="1:26" ht="14.25"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row>
    <row r="927" spans="1:26" ht="14.25"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row>
    <row r="928" spans="1:26" ht="14.25"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row>
    <row r="929" spans="1:26" ht="14.25"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row>
    <row r="930" spans="1:26" ht="14.25"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row>
    <row r="931" spans="1:26" ht="14.25"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row>
    <row r="932" spans="1:26" ht="14.25"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row>
    <row r="933" spans="1:26" ht="14.25"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row>
    <row r="934" spans="1:26" ht="14.25"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row>
    <row r="935" spans="1:26" ht="14.25"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row>
    <row r="936" spans="1:26" ht="14.25"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row>
    <row r="937" spans="1:26" ht="14.25"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row>
    <row r="938" spans="1:26" ht="14.25"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row>
    <row r="939" spans="1:26" ht="14.25"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row>
    <row r="940" spans="1:26" ht="14.25"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row>
    <row r="941" spans="1:26" ht="14.25"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row>
    <row r="942" spans="1:26" ht="14.25"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row>
    <row r="943" spans="1:26" ht="14.25"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row>
    <row r="944" spans="1:26" ht="14.25"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row>
    <row r="945" spans="1:26" ht="14.25"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row>
    <row r="946" spans="1:26" ht="14.25"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row>
    <row r="947" spans="1:26" ht="14.25"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row>
    <row r="948" spans="1:26" ht="14.25"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row>
    <row r="949" spans="1:26" ht="14.25"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row>
    <row r="950" spans="1:26" ht="14.25"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row>
    <row r="951" spans="1:26" ht="14.25"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row>
    <row r="952" spans="1:26" ht="14.25"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row>
    <row r="953" spans="1:26" ht="14.25"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row>
    <row r="954" spans="1:26" ht="14.25"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row>
    <row r="955" spans="1:26" ht="14.25"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row>
    <row r="956" spans="1:26" ht="14.25"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row>
    <row r="957" spans="1:26" ht="14.25"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row>
    <row r="958" spans="1:26" ht="14.25"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row>
    <row r="959" spans="1:26" ht="14.25"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row>
    <row r="960" spans="1:26" ht="14.25"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row>
    <row r="961" spans="1:26" ht="14.25"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row>
    <row r="962" spans="1:26" ht="14.25"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row>
    <row r="963" spans="1:26" ht="14.25"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row>
    <row r="964" spans="1:26" ht="14.25"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row>
    <row r="965" spans="1:26" ht="14.25"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row>
    <row r="966" spans="1:26" ht="14.25"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row>
    <row r="967" spans="1:26" ht="14.25"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row>
    <row r="968" spans="1:26" ht="14.25"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row>
    <row r="969" spans="1:26" ht="14.25"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row>
    <row r="970" spans="1:26" ht="14.25"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row>
    <row r="971" spans="1:26" ht="14.25"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row>
    <row r="972" spans="1:26" ht="14.25"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row>
    <row r="973" spans="1:26" ht="14.25"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row>
    <row r="974" spans="1:26" ht="14.25"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row>
    <row r="975" spans="1:26" ht="14.25"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row>
    <row r="976" spans="1:26" ht="14.25" customHeight="1">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row>
    <row r="977" spans="1:26" ht="14.25" customHeight="1">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row>
    <row r="978" spans="1:26" ht="14.25" customHeight="1">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row>
    <row r="979" spans="1:26" ht="14.25" customHeight="1">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row>
    <row r="980" spans="1:26" ht="14.25" customHeight="1">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row>
    <row r="981" spans="1:26" ht="14.25" customHeight="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row>
    <row r="982" spans="1:26" ht="14.25" customHeight="1">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row>
    <row r="983" spans="1:26" ht="14.25" customHeight="1">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row>
    <row r="984" spans="1:26" ht="14.25" customHeight="1">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row>
    <row r="985" spans="1:26" ht="14.25" customHeight="1">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row>
    <row r="986" spans="1:26" ht="14.25" customHeight="1">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row>
    <row r="987" spans="1:26" ht="14.25" customHeight="1">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row>
    <row r="988" spans="1:26" ht="14.25" customHeight="1">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row>
    <row r="989" spans="1:26" ht="14.25" customHeight="1">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row>
    <row r="990" spans="1:26" ht="14.25" customHeight="1">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row>
    <row r="991" spans="1:26" ht="14.25" customHeight="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row>
    <row r="992" spans="1:26" ht="14.25" customHeight="1">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row>
    <row r="993" spans="1:26" ht="14.25" customHeight="1">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row>
    <row r="994" spans="1:26" ht="14.25" customHeight="1">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row>
    <row r="995" spans="1:26" ht="14.25" customHeight="1">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row>
    <row r="996" spans="1:26" ht="14.25" customHeight="1">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row>
    <row r="997" spans="1:26" ht="14.25" customHeight="1">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row>
    <row r="998" spans="1:26" ht="14.25" customHeight="1">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row>
    <row r="999" spans="1:26" ht="14.25" customHeight="1">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row>
    <row r="1000" spans="1:26" ht="14.25" customHeight="1">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row>
  </sheetData>
  <mergeCells count="124">
    <mergeCell ref="I80:I85"/>
    <mergeCell ref="J80:J85"/>
    <mergeCell ref="K80:K85"/>
    <mergeCell ref="C72:C79"/>
    <mergeCell ref="C80:C85"/>
    <mergeCell ref="D80:D85"/>
    <mergeCell ref="E80:E85"/>
    <mergeCell ref="F80:F85"/>
    <mergeCell ref="G80:G85"/>
    <mergeCell ref="H80:H85"/>
    <mergeCell ref="E72:E79"/>
    <mergeCell ref="F72:F79"/>
    <mergeCell ref="H72:H79"/>
    <mergeCell ref="I72:I79"/>
    <mergeCell ref="J72:J79"/>
    <mergeCell ref="K72:K79"/>
    <mergeCell ref="C60:C66"/>
    <mergeCell ref="D60:D66"/>
    <mergeCell ref="E60:E66"/>
    <mergeCell ref="F60:F66"/>
    <mergeCell ref="G60:G66"/>
    <mergeCell ref="D72:D79"/>
    <mergeCell ref="G72:G79"/>
    <mergeCell ref="A3:G3"/>
    <mergeCell ref="A4:A5"/>
    <mergeCell ref="B4:B5"/>
    <mergeCell ref="C4:F4"/>
    <mergeCell ref="G4:G5"/>
    <mergeCell ref="A19:A22"/>
    <mergeCell ref="A23:A28"/>
    <mergeCell ref="C19:C22"/>
    <mergeCell ref="C23:C28"/>
    <mergeCell ref="E172:E175"/>
    <mergeCell ref="F172:F175"/>
    <mergeCell ref="C167:C171"/>
    <mergeCell ref="D167:D171"/>
    <mergeCell ref="E167:E171"/>
    <mergeCell ref="F167:F171"/>
    <mergeCell ref="G167:G171"/>
    <mergeCell ref="C172:C175"/>
    <mergeCell ref="D172:D175"/>
    <mergeCell ref="G172:G175"/>
    <mergeCell ref="F161:F166"/>
    <mergeCell ref="G161:G166"/>
    <mergeCell ref="C100:C104"/>
    <mergeCell ref="C154:C160"/>
    <mergeCell ref="D154:D160"/>
    <mergeCell ref="E154:E160"/>
    <mergeCell ref="F154:F160"/>
    <mergeCell ref="G154:G160"/>
    <mergeCell ref="C161:C166"/>
    <mergeCell ref="D161:D166"/>
    <mergeCell ref="E161:E166"/>
    <mergeCell ref="J100:J104"/>
    <mergeCell ref="K100:K104"/>
    <mergeCell ref="D100:D104"/>
    <mergeCell ref="E100:E104"/>
    <mergeCell ref="F100:F104"/>
    <mergeCell ref="G100:G104"/>
    <mergeCell ref="H100:H104"/>
    <mergeCell ref="I100:I104"/>
    <mergeCell ref="B134:G134"/>
    <mergeCell ref="J91:J95"/>
    <mergeCell ref="K91:K95"/>
    <mergeCell ref="C91:C95"/>
    <mergeCell ref="D91:D95"/>
    <mergeCell ref="E91:E95"/>
    <mergeCell ref="F91:F95"/>
    <mergeCell ref="G91:G95"/>
    <mergeCell ref="H91:H95"/>
    <mergeCell ref="I91:I95"/>
    <mergeCell ref="J86:J90"/>
    <mergeCell ref="K86:K90"/>
    <mergeCell ref="C86:C90"/>
    <mergeCell ref="D86:D90"/>
    <mergeCell ref="E86:E90"/>
    <mergeCell ref="F86:F90"/>
    <mergeCell ref="G86:G90"/>
    <mergeCell ref="H86:H90"/>
    <mergeCell ref="I86:I90"/>
    <mergeCell ref="I40:I44"/>
    <mergeCell ref="J40:J44"/>
    <mergeCell ref="K40:K44"/>
    <mergeCell ref="C37:C39"/>
    <mergeCell ref="C40:C44"/>
    <mergeCell ref="D40:D44"/>
    <mergeCell ref="E40:E44"/>
    <mergeCell ref="F40:F44"/>
    <mergeCell ref="G40:G44"/>
    <mergeCell ref="H40:H44"/>
    <mergeCell ref="D37:D39"/>
    <mergeCell ref="E37:E39"/>
    <mergeCell ref="F37:F39"/>
    <mergeCell ref="G37:G39"/>
    <mergeCell ref="H37:H39"/>
    <mergeCell ref="I29:I33"/>
    <mergeCell ref="J29:J33"/>
    <mergeCell ref="K29:K33"/>
    <mergeCell ref="I37:I39"/>
    <mergeCell ref="J37:J39"/>
    <mergeCell ref="K37:K39"/>
    <mergeCell ref="A29:A33"/>
    <mergeCell ref="C29:C33"/>
    <mergeCell ref="D29:D33"/>
    <mergeCell ref="E29:E33"/>
    <mergeCell ref="F29:F33"/>
    <mergeCell ref="G29:G33"/>
    <mergeCell ref="H29:H33"/>
    <mergeCell ref="D19:D22"/>
    <mergeCell ref="E19:E22"/>
    <mergeCell ref="F19:F22"/>
    <mergeCell ref="G19:G22"/>
    <mergeCell ref="H19:H22"/>
    <mergeCell ref="I19:I22"/>
    <mergeCell ref="J19:J22"/>
    <mergeCell ref="K19:K22"/>
    <mergeCell ref="D23:D28"/>
    <mergeCell ref="E23:E28"/>
    <mergeCell ref="F23:F28"/>
    <mergeCell ref="G23:G28"/>
    <mergeCell ref="H23:H28"/>
    <mergeCell ref="I23:I28"/>
    <mergeCell ref="J23:J28"/>
    <mergeCell ref="K23:K2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defaultColWidth="14.42578125" defaultRowHeight="15" customHeight="1"/>
  <cols>
    <col min="1" max="1" width="9.140625" customWidth="1"/>
    <col min="2" max="2" width="4.5703125" customWidth="1"/>
    <col min="3" max="3" width="4.7109375" customWidth="1"/>
    <col min="4" max="4" width="4.28515625" customWidth="1"/>
    <col min="5" max="5" width="4.42578125" customWidth="1"/>
    <col min="6" max="6" width="4.85546875" customWidth="1"/>
    <col min="7" max="7" width="4.5703125" customWidth="1"/>
    <col min="8" max="8" width="4.85546875" customWidth="1"/>
    <col min="9" max="9" width="4.7109375" customWidth="1"/>
    <col min="10" max="10" width="4.42578125" customWidth="1"/>
    <col min="11" max="11" width="4.85546875" customWidth="1"/>
    <col min="12" max="12" width="4.28515625" customWidth="1"/>
    <col min="13" max="13" width="4.85546875" customWidth="1"/>
    <col min="14" max="14" width="5.140625" customWidth="1"/>
    <col min="15" max="15" width="4.5703125" customWidth="1"/>
    <col min="16" max="16" width="6.42578125" customWidth="1"/>
    <col min="17" max="17" width="3.85546875" customWidth="1"/>
    <col min="18" max="18" width="3.7109375" customWidth="1"/>
    <col min="19" max="19" width="4.5703125" customWidth="1"/>
    <col min="20" max="20" width="4.42578125" customWidth="1"/>
    <col min="21" max="21" width="4.28515625" customWidth="1"/>
    <col min="22" max="22" width="9.140625" customWidth="1"/>
    <col min="23" max="23" width="4.28515625" customWidth="1"/>
    <col min="24" max="28" width="9.140625" customWidth="1"/>
  </cols>
  <sheetData>
    <row r="1" spans="1:28" ht="14.25" customHeight="1">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1:28" ht="14.25" customHeight="1">
      <c r="A2" s="189"/>
      <c r="B2" s="373" t="s">
        <v>886</v>
      </c>
      <c r="C2" s="373"/>
      <c r="D2" s="373"/>
      <c r="E2" s="373"/>
      <c r="F2" s="373"/>
      <c r="G2" s="373"/>
      <c r="H2" s="373"/>
      <c r="I2" s="373"/>
      <c r="J2" s="373"/>
      <c r="K2" s="373"/>
      <c r="L2" s="373"/>
      <c r="M2" s="373"/>
      <c r="N2" s="189"/>
      <c r="O2" s="189"/>
      <c r="P2" s="189"/>
      <c r="Q2" s="189"/>
      <c r="R2" s="374"/>
      <c r="S2" s="374"/>
      <c r="T2" s="374"/>
      <c r="U2" s="374"/>
      <c r="V2" s="189"/>
      <c r="W2" s="189"/>
      <c r="X2" s="189"/>
      <c r="Y2" s="189"/>
      <c r="Z2" s="189"/>
      <c r="AA2" s="189"/>
      <c r="AB2" s="189"/>
    </row>
    <row r="3" spans="1:28" ht="14.25" customHeight="1">
      <c r="A3" s="189"/>
      <c r="B3" s="373"/>
      <c r="C3" s="373"/>
      <c r="D3" s="373"/>
      <c r="E3" s="373"/>
      <c r="F3" s="373"/>
      <c r="G3" s="373"/>
      <c r="H3" s="373"/>
      <c r="I3" s="373"/>
      <c r="J3" s="373"/>
      <c r="K3" s="373"/>
      <c r="L3" s="189"/>
      <c r="M3" s="375"/>
      <c r="N3" s="343"/>
      <c r="O3" s="343"/>
      <c r="P3" s="375"/>
      <c r="Q3" s="343"/>
      <c r="R3" s="343"/>
      <c r="S3" s="343"/>
      <c r="T3" s="343"/>
      <c r="U3" s="343"/>
      <c r="V3" s="189"/>
      <c r="W3" s="189"/>
      <c r="X3" s="189"/>
      <c r="Y3" s="189"/>
      <c r="Z3" s="189"/>
      <c r="AA3" s="189"/>
      <c r="AB3" s="189"/>
    </row>
    <row r="4" spans="1:28" ht="14.25" customHeight="1">
      <c r="A4" s="376" t="s">
        <v>887</v>
      </c>
      <c r="B4" s="377"/>
      <c r="C4" s="377"/>
      <c r="D4" s="189"/>
      <c r="E4" s="189"/>
      <c r="F4" s="189"/>
      <c r="G4" s="189"/>
      <c r="H4" s="189"/>
      <c r="I4" s="189"/>
      <c r="J4" s="189"/>
      <c r="K4" s="189"/>
      <c r="L4" s="343"/>
      <c r="M4" s="343"/>
      <c r="N4" s="343"/>
      <c r="O4" s="343"/>
      <c r="P4" s="343"/>
      <c r="Q4" s="343"/>
      <c r="R4" s="343"/>
      <c r="S4" s="343"/>
      <c r="T4" s="343"/>
      <c r="U4" s="343"/>
      <c r="V4" s="189"/>
      <c r="W4" s="189"/>
      <c r="X4" s="189"/>
      <c r="Y4" s="189"/>
      <c r="Z4" s="189"/>
      <c r="AA4" s="189"/>
      <c r="AB4" s="189"/>
    </row>
    <row r="5" spans="1:28" ht="14.25" customHeight="1">
      <c r="A5" s="189">
        <v>100</v>
      </c>
      <c r="B5" s="188"/>
      <c r="C5" s="188"/>
      <c r="D5" s="188"/>
      <c r="E5" s="188"/>
      <c r="F5" s="188"/>
      <c r="G5" s="188"/>
      <c r="H5" s="188"/>
      <c r="I5" s="188"/>
      <c r="J5" s="188"/>
      <c r="K5" s="188"/>
      <c r="L5" s="343"/>
      <c r="M5" s="343"/>
      <c r="N5" s="343"/>
      <c r="O5" s="343"/>
      <c r="P5" s="343"/>
      <c r="Q5" s="343"/>
      <c r="R5" s="343"/>
      <c r="S5" s="343"/>
      <c r="T5" s="343"/>
      <c r="U5" s="343"/>
      <c r="V5" s="189"/>
      <c r="W5" s="189"/>
      <c r="X5" s="189"/>
      <c r="Y5" s="189"/>
      <c r="Z5" s="189"/>
      <c r="AA5" s="189"/>
      <c r="AB5" s="189"/>
    </row>
    <row r="6" spans="1:28" ht="17.25" customHeight="1">
      <c r="A6" s="189">
        <v>99</v>
      </c>
      <c r="B6" s="378"/>
      <c r="C6" s="379"/>
      <c r="D6" s="379"/>
      <c r="E6" s="379"/>
      <c r="F6" s="379"/>
      <c r="G6" s="379"/>
      <c r="H6" s="379"/>
      <c r="I6" s="379"/>
      <c r="J6" s="379"/>
      <c r="K6" s="379"/>
      <c r="L6" s="380"/>
      <c r="M6" s="377"/>
      <c r="N6" s="377"/>
      <c r="O6" s="377"/>
      <c r="P6" s="381"/>
      <c r="Q6" s="381"/>
      <c r="R6" s="382"/>
      <c r="S6" s="383"/>
      <c r="T6" s="383"/>
      <c r="U6" s="383"/>
      <c r="V6" s="189"/>
      <c r="W6" s="189"/>
      <c r="X6" s="476" t="s">
        <v>888</v>
      </c>
      <c r="Y6" s="415"/>
      <c r="Z6" s="415"/>
      <c r="AA6" s="415"/>
      <c r="AB6" s="415"/>
    </row>
    <row r="7" spans="1:28" ht="14.25" customHeight="1">
      <c r="A7" s="189">
        <v>98</v>
      </c>
      <c r="B7" s="378"/>
      <c r="C7" s="379"/>
      <c r="D7" s="379"/>
      <c r="E7" s="379"/>
      <c r="F7" s="379"/>
      <c r="G7" s="379"/>
      <c r="H7" s="379"/>
      <c r="I7" s="379"/>
      <c r="J7" s="379"/>
      <c r="K7" s="379"/>
      <c r="L7" s="380"/>
      <c r="M7" s="377"/>
      <c r="N7" s="377"/>
      <c r="O7" s="377"/>
      <c r="P7" s="381"/>
      <c r="Q7" s="381"/>
      <c r="R7" s="382"/>
      <c r="S7" s="383"/>
      <c r="T7" s="383"/>
      <c r="U7" s="383"/>
      <c r="V7" s="189"/>
      <c r="W7" s="189">
        <v>1</v>
      </c>
      <c r="X7" s="375" t="s">
        <v>889</v>
      </c>
      <c r="Y7" s="343"/>
      <c r="Z7" s="343"/>
      <c r="AA7" s="189"/>
      <c r="AB7" s="189"/>
    </row>
    <row r="8" spans="1:28" ht="14.25" customHeight="1">
      <c r="A8" s="374">
        <v>97</v>
      </c>
      <c r="B8" s="378"/>
      <c r="C8" s="379"/>
      <c r="D8" s="379"/>
      <c r="E8" s="379"/>
      <c r="F8" s="379"/>
      <c r="G8" s="379"/>
      <c r="H8" s="379"/>
      <c r="I8" s="379"/>
      <c r="J8" s="379"/>
      <c r="K8" s="379"/>
      <c r="L8" s="380"/>
      <c r="M8" s="377"/>
      <c r="N8" s="377"/>
      <c r="O8" s="377"/>
      <c r="P8" s="381"/>
      <c r="Q8" s="381"/>
      <c r="R8" s="382"/>
      <c r="S8" s="383"/>
      <c r="T8" s="383"/>
      <c r="U8" s="383"/>
      <c r="V8" s="189"/>
      <c r="W8" s="189"/>
      <c r="X8" s="375" t="s">
        <v>890</v>
      </c>
      <c r="Y8" s="343"/>
      <c r="Z8" s="343"/>
      <c r="AA8" s="189"/>
      <c r="AB8" s="189"/>
    </row>
    <row r="9" spans="1:28" ht="14.25" customHeight="1">
      <c r="A9" s="374">
        <v>96</v>
      </c>
      <c r="B9" s="378"/>
      <c r="C9" s="379"/>
      <c r="D9" s="379"/>
      <c r="E9" s="379"/>
      <c r="F9" s="379"/>
      <c r="G9" s="379"/>
      <c r="H9" s="379"/>
      <c r="I9" s="379"/>
      <c r="J9" s="379"/>
      <c r="K9" s="379"/>
      <c r="L9" s="380"/>
      <c r="M9" s="377"/>
      <c r="N9" s="377"/>
      <c r="O9" s="377"/>
      <c r="P9" s="381"/>
      <c r="Q9" s="381"/>
      <c r="R9" s="382"/>
      <c r="S9" s="383"/>
      <c r="T9" s="383"/>
      <c r="U9" s="383"/>
      <c r="V9" s="189"/>
      <c r="W9" s="189">
        <v>2</v>
      </c>
      <c r="X9" s="375" t="s">
        <v>891</v>
      </c>
      <c r="Y9" s="343"/>
      <c r="Z9" s="343"/>
      <c r="AA9" s="189"/>
      <c r="AB9" s="189"/>
    </row>
    <row r="10" spans="1:28" ht="14.25" customHeight="1">
      <c r="A10" s="374">
        <v>95</v>
      </c>
      <c r="B10" s="378"/>
      <c r="C10" s="379"/>
      <c r="D10" s="379"/>
      <c r="E10" s="379"/>
      <c r="F10" s="379"/>
      <c r="G10" s="379"/>
      <c r="H10" s="379"/>
      <c r="I10" s="379"/>
      <c r="J10" s="379"/>
      <c r="K10" s="379"/>
      <c r="L10" s="380"/>
      <c r="M10" s="377"/>
      <c r="N10" s="377"/>
      <c r="O10" s="377"/>
      <c r="P10" s="381"/>
      <c r="Q10" s="381"/>
      <c r="R10" s="382"/>
      <c r="S10" s="384" t="s">
        <v>892</v>
      </c>
      <c r="T10" s="384"/>
      <c r="U10" s="384"/>
      <c r="V10" s="189"/>
      <c r="W10" s="189">
        <v>3</v>
      </c>
      <c r="X10" s="375" t="s">
        <v>893</v>
      </c>
      <c r="Y10" s="189"/>
      <c r="Z10" s="189"/>
      <c r="AA10" s="189"/>
      <c r="AB10" s="189"/>
    </row>
    <row r="11" spans="1:28" ht="14.25" customHeight="1">
      <c r="A11" s="385">
        <v>94</v>
      </c>
      <c r="B11" s="386"/>
      <c r="C11" s="387"/>
      <c r="D11" s="387"/>
      <c r="E11" s="387"/>
      <c r="F11" s="387"/>
      <c r="G11" s="387"/>
      <c r="H11" s="387"/>
      <c r="I11" s="387"/>
      <c r="J11" s="387"/>
      <c r="K11" s="387"/>
      <c r="L11" s="386"/>
      <c r="M11" s="387"/>
      <c r="N11" s="387"/>
      <c r="O11" s="387"/>
      <c r="P11" s="388"/>
      <c r="Q11" s="388"/>
      <c r="R11" s="389"/>
      <c r="S11" s="384" t="s">
        <v>894</v>
      </c>
      <c r="T11" s="383"/>
      <c r="U11" s="383"/>
      <c r="V11" s="189"/>
      <c r="W11" s="189"/>
      <c r="X11" s="390" t="s">
        <v>895</v>
      </c>
      <c r="Y11" s="391"/>
      <c r="Z11" s="391"/>
      <c r="AA11" s="391"/>
      <c r="AB11" s="391"/>
    </row>
    <row r="12" spans="1:28" ht="14.25" customHeight="1">
      <c r="A12" s="374">
        <v>93</v>
      </c>
      <c r="B12" s="378"/>
      <c r="C12" s="379"/>
      <c r="D12" s="379"/>
      <c r="E12" s="379"/>
      <c r="F12" s="379"/>
      <c r="G12" s="379"/>
      <c r="H12" s="379"/>
      <c r="I12" s="379"/>
      <c r="J12" s="379"/>
      <c r="K12" s="379"/>
      <c r="L12" s="380"/>
      <c r="M12" s="377"/>
      <c r="N12" s="377"/>
      <c r="O12" s="377"/>
      <c r="P12" s="381"/>
      <c r="Q12" s="381"/>
      <c r="R12" s="386"/>
      <c r="S12" s="383"/>
      <c r="T12" s="383"/>
      <c r="U12" s="383"/>
      <c r="V12" s="189"/>
      <c r="W12" s="189"/>
      <c r="X12" s="390" t="s">
        <v>896</v>
      </c>
      <c r="Y12" s="391"/>
      <c r="Z12" s="391"/>
      <c r="AA12" s="391"/>
      <c r="AB12" s="391"/>
    </row>
    <row r="13" spans="1:28" ht="14.25" customHeight="1">
      <c r="A13" s="374">
        <v>92</v>
      </c>
      <c r="B13" s="378"/>
      <c r="C13" s="379"/>
      <c r="D13" s="379"/>
      <c r="E13" s="379"/>
      <c r="F13" s="379"/>
      <c r="G13" s="379"/>
      <c r="H13" s="379"/>
      <c r="I13" s="379"/>
      <c r="J13" s="379"/>
      <c r="K13" s="379"/>
      <c r="L13" s="380"/>
      <c r="M13" s="377"/>
      <c r="N13" s="377"/>
      <c r="O13" s="377"/>
      <c r="P13" s="381"/>
      <c r="Q13" s="381"/>
      <c r="R13" s="386"/>
      <c r="S13" s="383"/>
      <c r="T13" s="383"/>
      <c r="U13" s="383"/>
      <c r="V13" s="189"/>
      <c r="W13" s="189"/>
      <c r="X13" s="390" t="s">
        <v>897</v>
      </c>
      <c r="Y13" s="391"/>
      <c r="Z13" s="391"/>
      <c r="AA13" s="391"/>
      <c r="AB13" s="391"/>
    </row>
    <row r="14" spans="1:28" ht="14.25" customHeight="1">
      <c r="A14" s="374">
        <v>91</v>
      </c>
      <c r="B14" s="378"/>
      <c r="C14" s="379"/>
      <c r="D14" s="379"/>
      <c r="E14" s="379"/>
      <c r="F14" s="379"/>
      <c r="G14" s="379"/>
      <c r="H14" s="379"/>
      <c r="I14" s="379"/>
      <c r="J14" s="379"/>
      <c r="K14" s="379"/>
      <c r="L14" s="380"/>
      <c r="M14" s="377"/>
      <c r="N14" s="377"/>
      <c r="O14" s="377"/>
      <c r="P14" s="381"/>
      <c r="Q14" s="381"/>
      <c r="R14" s="386"/>
      <c r="S14" s="383"/>
      <c r="T14" s="383"/>
      <c r="U14" s="383"/>
      <c r="V14" s="189"/>
      <c r="W14" s="189"/>
      <c r="X14" s="189"/>
      <c r="Y14" s="189"/>
      <c r="Z14" s="189"/>
      <c r="AA14" s="189"/>
      <c r="AB14" s="189"/>
    </row>
    <row r="15" spans="1:28" ht="14.25" customHeight="1">
      <c r="A15" s="374">
        <v>90</v>
      </c>
      <c r="B15" s="379"/>
      <c r="C15" s="379"/>
      <c r="D15" s="379"/>
      <c r="E15" s="379"/>
      <c r="F15" s="379"/>
      <c r="G15" s="379"/>
      <c r="H15" s="379"/>
      <c r="I15" s="379"/>
      <c r="J15" s="379"/>
      <c r="K15" s="379"/>
      <c r="L15" s="380"/>
      <c r="M15" s="377"/>
      <c r="N15" s="377"/>
      <c r="O15" s="377"/>
      <c r="P15" s="381"/>
      <c r="Q15" s="381"/>
      <c r="R15" s="392"/>
      <c r="S15" s="393"/>
      <c r="T15" s="393"/>
      <c r="U15" s="393"/>
      <c r="V15" s="189"/>
      <c r="W15" s="189"/>
      <c r="X15" s="375"/>
      <c r="Y15" s="373"/>
      <c r="Z15" s="189"/>
      <c r="AA15" s="189"/>
      <c r="AB15" s="189"/>
    </row>
    <row r="16" spans="1:28" ht="14.25" customHeight="1">
      <c r="A16" s="374">
        <v>89</v>
      </c>
      <c r="B16" s="379"/>
      <c r="C16" s="379"/>
      <c r="D16" s="379"/>
      <c r="E16" s="379"/>
      <c r="F16" s="379"/>
      <c r="G16" s="379"/>
      <c r="H16" s="379"/>
      <c r="I16" s="379"/>
      <c r="J16" s="379"/>
      <c r="K16" s="379"/>
      <c r="L16" s="380"/>
      <c r="M16" s="377"/>
      <c r="N16" s="377"/>
      <c r="O16" s="377"/>
      <c r="P16" s="381"/>
      <c r="Q16" s="381"/>
      <c r="R16" s="387"/>
      <c r="S16" s="377"/>
      <c r="T16" s="377"/>
      <c r="U16" s="377"/>
      <c r="V16" s="189"/>
      <c r="W16" s="189"/>
      <c r="X16" s="189"/>
      <c r="Y16" s="189"/>
      <c r="Z16" s="189"/>
      <c r="AA16" s="189"/>
      <c r="AB16" s="189"/>
    </row>
    <row r="17" spans="1:28" ht="14.25" customHeight="1">
      <c r="A17" s="374">
        <v>88</v>
      </c>
      <c r="B17" s="378"/>
      <c r="C17" s="379"/>
      <c r="D17" s="379"/>
      <c r="E17" s="379"/>
      <c r="F17" s="379"/>
      <c r="G17" s="379"/>
      <c r="H17" s="379"/>
      <c r="I17" s="379"/>
      <c r="J17" s="379"/>
      <c r="K17" s="379"/>
      <c r="L17" s="380"/>
      <c r="M17" s="377"/>
      <c r="N17" s="377"/>
      <c r="O17" s="377"/>
      <c r="P17" s="381"/>
      <c r="Q17" s="381"/>
      <c r="R17" s="387"/>
      <c r="S17" s="377"/>
      <c r="T17" s="377"/>
      <c r="U17" s="377"/>
      <c r="V17" s="189"/>
      <c r="W17" s="189"/>
      <c r="X17" s="189"/>
      <c r="Y17" s="189"/>
      <c r="Z17" s="189"/>
      <c r="AA17" s="189"/>
      <c r="AB17" s="189"/>
    </row>
    <row r="18" spans="1:28" ht="14.25" customHeight="1">
      <c r="A18" s="374">
        <v>87</v>
      </c>
      <c r="B18" s="378"/>
      <c r="C18" s="379"/>
      <c r="D18" s="379"/>
      <c r="E18" s="379"/>
      <c r="F18" s="379"/>
      <c r="G18" s="379"/>
      <c r="H18" s="379"/>
      <c r="I18" s="379"/>
      <c r="J18" s="379"/>
      <c r="K18" s="379"/>
      <c r="L18" s="380"/>
      <c r="M18" s="377"/>
      <c r="N18" s="377"/>
      <c r="O18" s="377"/>
      <c r="P18" s="381"/>
      <c r="Q18" s="381"/>
      <c r="R18" s="387"/>
      <c r="S18" s="377"/>
      <c r="T18" s="377"/>
      <c r="U18" s="377"/>
      <c r="V18" s="189"/>
      <c r="W18" s="189"/>
      <c r="X18" s="189"/>
      <c r="Y18" s="189"/>
      <c r="Z18" s="189"/>
      <c r="AA18" s="189"/>
      <c r="AB18" s="189"/>
    </row>
    <row r="19" spans="1:28" ht="14.25" customHeight="1">
      <c r="A19" s="374">
        <v>86</v>
      </c>
      <c r="B19" s="378"/>
      <c r="C19" s="379"/>
      <c r="D19" s="379"/>
      <c r="E19" s="379"/>
      <c r="F19" s="379"/>
      <c r="G19" s="379"/>
      <c r="H19" s="379"/>
      <c r="I19" s="379"/>
      <c r="J19" s="379"/>
      <c r="K19" s="379"/>
      <c r="L19" s="380"/>
      <c r="M19" s="377"/>
      <c r="N19" s="376" t="s">
        <v>898</v>
      </c>
      <c r="O19" s="376"/>
      <c r="P19" s="394"/>
      <c r="Q19" s="394"/>
      <c r="R19" s="395"/>
      <c r="S19" s="377"/>
      <c r="T19" s="377"/>
      <c r="U19" s="377"/>
      <c r="V19" s="189"/>
      <c r="W19" s="189"/>
      <c r="X19" s="189"/>
      <c r="Y19" s="189"/>
      <c r="Z19" s="189"/>
      <c r="AA19" s="189"/>
      <c r="AB19" s="189"/>
    </row>
    <row r="20" spans="1:28" ht="14.25" customHeight="1">
      <c r="A20" s="396">
        <v>85</v>
      </c>
      <c r="B20" s="378"/>
      <c r="C20" s="379"/>
      <c r="D20" s="379"/>
      <c r="E20" s="379"/>
      <c r="F20" s="379"/>
      <c r="G20" s="379"/>
      <c r="H20" s="379"/>
      <c r="I20" s="379"/>
      <c r="J20" s="379"/>
      <c r="K20" s="379"/>
      <c r="L20" s="380"/>
      <c r="M20" s="377"/>
      <c r="N20" s="377"/>
      <c r="O20" s="377"/>
      <c r="P20" s="381"/>
      <c r="Q20" s="381"/>
      <c r="R20" s="387"/>
      <c r="S20" s="377"/>
      <c r="T20" s="377"/>
      <c r="U20" s="377"/>
      <c r="V20" s="189"/>
      <c r="W20" s="189"/>
      <c r="X20" s="189"/>
      <c r="Y20" s="189"/>
      <c r="Z20" s="189"/>
      <c r="AA20" s="189"/>
      <c r="AB20" s="189"/>
    </row>
    <row r="21" spans="1:28" ht="14.25" customHeight="1">
      <c r="A21" s="374">
        <v>84</v>
      </c>
      <c r="B21" s="378"/>
      <c r="C21" s="379"/>
      <c r="D21" s="379"/>
      <c r="E21" s="379"/>
      <c r="F21" s="379"/>
      <c r="G21" s="379"/>
      <c r="H21" s="379"/>
      <c r="I21" s="379"/>
      <c r="J21" s="379"/>
      <c r="K21" s="379"/>
      <c r="L21" s="380"/>
      <c r="M21" s="377"/>
      <c r="N21" s="377"/>
      <c r="O21" s="377"/>
      <c r="P21" s="381"/>
      <c r="Q21" s="381"/>
      <c r="R21" s="387"/>
      <c r="S21" s="377"/>
      <c r="T21" s="377"/>
      <c r="U21" s="377"/>
      <c r="V21" s="189"/>
      <c r="W21" s="189"/>
      <c r="X21" s="189"/>
      <c r="Y21" s="189"/>
      <c r="Z21" s="189"/>
      <c r="AA21" s="189"/>
      <c r="AB21" s="189"/>
    </row>
    <row r="22" spans="1:28" ht="15.75" customHeight="1">
      <c r="A22" s="374">
        <v>83</v>
      </c>
      <c r="B22" s="378"/>
      <c r="C22" s="379"/>
      <c r="D22" s="379"/>
      <c r="E22" s="379"/>
      <c r="F22" s="379"/>
      <c r="G22" s="379"/>
      <c r="H22" s="379"/>
      <c r="I22" s="379"/>
      <c r="J22" s="379"/>
      <c r="K22" s="379"/>
      <c r="L22" s="380"/>
      <c r="M22" s="377"/>
      <c r="N22" s="377"/>
      <c r="O22" s="377"/>
      <c r="P22" s="381"/>
      <c r="Q22" s="381"/>
      <c r="R22" s="387"/>
      <c r="S22" s="377"/>
      <c r="T22" s="377"/>
      <c r="U22" s="377"/>
      <c r="V22" s="189"/>
      <c r="W22" s="189"/>
      <c r="X22" s="189"/>
      <c r="Y22" s="189"/>
      <c r="Z22" s="189"/>
      <c r="AA22" s="189"/>
      <c r="AB22" s="189"/>
    </row>
    <row r="23" spans="1:28" ht="14.25" customHeight="1">
      <c r="A23" s="374">
        <v>82</v>
      </c>
      <c r="B23" s="378"/>
      <c r="C23" s="379"/>
      <c r="D23" s="379"/>
      <c r="E23" s="379"/>
      <c r="F23" s="379"/>
      <c r="G23" s="379"/>
      <c r="H23" s="379"/>
      <c r="I23" s="379"/>
      <c r="J23" s="379"/>
      <c r="K23" s="379"/>
      <c r="L23" s="380"/>
      <c r="M23" s="377"/>
      <c r="N23" s="377"/>
      <c r="O23" s="377"/>
      <c r="P23" s="381"/>
      <c r="Q23" s="381"/>
      <c r="R23" s="387"/>
      <c r="S23" s="377"/>
      <c r="T23" s="377"/>
      <c r="U23" s="377"/>
      <c r="V23" s="189"/>
      <c r="W23" s="189"/>
      <c r="X23" s="189"/>
      <c r="Y23" s="189"/>
      <c r="Z23" s="189"/>
      <c r="AA23" s="189"/>
      <c r="AB23" s="189"/>
    </row>
    <row r="24" spans="1:28" ht="14.25" customHeight="1">
      <c r="A24" s="374">
        <v>81</v>
      </c>
      <c r="B24" s="378"/>
      <c r="C24" s="379"/>
      <c r="D24" s="379"/>
      <c r="E24" s="379"/>
      <c r="F24" s="379"/>
      <c r="G24" s="379"/>
      <c r="H24" s="379"/>
      <c r="I24" s="379"/>
      <c r="J24" s="379"/>
      <c r="K24" s="379"/>
      <c r="L24" s="397"/>
      <c r="M24" s="398"/>
      <c r="N24" s="398"/>
      <c r="O24" s="398"/>
      <c r="P24" s="399"/>
      <c r="Q24" s="399"/>
      <c r="R24" s="400"/>
      <c r="S24" s="398"/>
      <c r="T24" s="398"/>
      <c r="U24" s="398"/>
      <c r="V24" s="189"/>
      <c r="W24" s="189"/>
      <c r="X24" s="189"/>
      <c r="Y24" s="189"/>
      <c r="Z24" s="189"/>
      <c r="AA24" s="189"/>
      <c r="AB24" s="189"/>
    </row>
    <row r="25" spans="1:28" ht="14.25" customHeight="1">
      <c r="A25" s="374">
        <v>80</v>
      </c>
      <c r="B25" s="379"/>
      <c r="C25" s="379"/>
      <c r="D25" s="379"/>
      <c r="E25" s="379"/>
      <c r="F25" s="379"/>
      <c r="G25" s="379"/>
      <c r="H25" s="379"/>
      <c r="I25" s="379"/>
      <c r="J25" s="379"/>
      <c r="K25" s="379"/>
      <c r="L25" s="379"/>
      <c r="M25" s="379"/>
      <c r="N25" s="379"/>
      <c r="O25" s="379"/>
      <c r="P25" s="401"/>
      <c r="Q25" s="401"/>
      <c r="R25" s="387"/>
      <c r="S25" s="379"/>
      <c r="T25" s="379"/>
      <c r="U25" s="379"/>
      <c r="V25" s="189"/>
      <c r="W25" s="189"/>
      <c r="X25" s="189"/>
      <c r="Y25" s="189"/>
      <c r="Z25" s="189"/>
      <c r="AA25" s="189"/>
      <c r="AB25" s="189"/>
    </row>
    <row r="26" spans="1:28" ht="14.25" customHeight="1">
      <c r="A26" s="374">
        <v>79</v>
      </c>
      <c r="B26" s="378"/>
      <c r="C26" s="379"/>
      <c r="D26" s="379"/>
      <c r="E26" s="379"/>
      <c r="F26" s="379"/>
      <c r="G26" s="379"/>
      <c r="H26" s="379"/>
      <c r="I26" s="379"/>
      <c r="J26" s="379"/>
      <c r="K26" s="379"/>
      <c r="L26" s="379"/>
      <c r="M26" s="379"/>
      <c r="N26" s="379"/>
      <c r="O26" s="379"/>
      <c r="P26" s="401"/>
      <c r="Q26" s="401"/>
      <c r="R26" s="387"/>
      <c r="S26" s="379"/>
      <c r="T26" s="379"/>
      <c r="U26" s="379"/>
      <c r="V26" s="189"/>
      <c r="W26" s="189"/>
      <c r="X26" s="189"/>
      <c r="Y26" s="189"/>
      <c r="Z26" s="189"/>
      <c r="AA26" s="189"/>
      <c r="AB26" s="189"/>
    </row>
    <row r="27" spans="1:28" ht="14.25" customHeight="1">
      <c r="A27" s="374">
        <v>78</v>
      </c>
      <c r="B27" s="378"/>
      <c r="C27" s="379"/>
      <c r="D27" s="379"/>
      <c r="E27" s="379"/>
      <c r="F27" s="379"/>
      <c r="G27" s="379"/>
      <c r="H27" s="379"/>
      <c r="I27" s="379"/>
      <c r="J27" s="379"/>
      <c r="K27" s="379"/>
      <c r="L27" s="379"/>
      <c r="M27" s="379"/>
      <c r="N27" s="379"/>
      <c r="O27" s="379"/>
      <c r="P27" s="401"/>
      <c r="Q27" s="401"/>
      <c r="R27" s="387"/>
      <c r="S27" s="379"/>
      <c r="T27" s="379"/>
      <c r="U27" s="379"/>
      <c r="V27" s="189"/>
      <c r="W27" s="189"/>
      <c r="X27" s="189"/>
      <c r="Y27" s="189"/>
      <c r="Z27" s="189"/>
      <c r="AA27" s="189"/>
      <c r="AB27" s="189"/>
    </row>
    <row r="28" spans="1:28" ht="14.25" customHeight="1">
      <c r="A28" s="374">
        <v>77</v>
      </c>
      <c r="B28" s="378"/>
      <c r="C28" s="379"/>
      <c r="D28" s="379"/>
      <c r="E28" s="379"/>
      <c r="F28" s="379"/>
      <c r="G28" s="379"/>
      <c r="H28" s="379"/>
      <c r="I28" s="379"/>
      <c r="J28" s="379"/>
      <c r="K28" s="379"/>
      <c r="L28" s="379"/>
      <c r="M28" s="379"/>
      <c r="N28" s="379"/>
      <c r="O28" s="379"/>
      <c r="P28" s="401"/>
      <c r="Q28" s="401"/>
      <c r="R28" s="387"/>
      <c r="S28" s="379"/>
      <c r="T28" s="379"/>
      <c r="U28" s="379"/>
      <c r="V28" s="189"/>
      <c r="W28" s="189"/>
      <c r="X28" s="189"/>
      <c r="Y28" s="189"/>
      <c r="Z28" s="189"/>
      <c r="AA28" s="189"/>
      <c r="AB28" s="189"/>
    </row>
    <row r="29" spans="1:28" ht="14.25" customHeight="1">
      <c r="A29" s="374">
        <v>76</v>
      </c>
      <c r="B29" s="378"/>
      <c r="C29" s="379"/>
      <c r="D29" s="379"/>
      <c r="E29" s="379"/>
      <c r="F29" s="379"/>
      <c r="G29" s="379"/>
      <c r="H29" s="379"/>
      <c r="I29" s="379"/>
      <c r="J29" s="379"/>
      <c r="K29" s="379"/>
      <c r="L29" s="379"/>
      <c r="M29" s="379"/>
      <c r="N29" s="379"/>
      <c r="O29" s="379"/>
      <c r="P29" s="401"/>
      <c r="Q29" s="401"/>
      <c r="R29" s="387"/>
      <c r="S29" s="379"/>
      <c r="T29" s="379"/>
      <c r="U29" s="379"/>
      <c r="V29" s="189"/>
      <c r="W29" s="189"/>
      <c r="X29" s="189"/>
      <c r="Y29" s="189"/>
      <c r="Z29" s="189"/>
      <c r="AA29" s="189"/>
      <c r="AB29" s="189"/>
    </row>
    <row r="30" spans="1:28" ht="14.25" customHeight="1">
      <c r="A30" s="374">
        <v>75</v>
      </c>
      <c r="B30" s="378"/>
      <c r="C30" s="379"/>
      <c r="D30" s="379"/>
      <c r="E30" s="379"/>
      <c r="F30" s="379"/>
      <c r="G30" s="379"/>
      <c r="H30" s="379"/>
      <c r="I30" s="379"/>
      <c r="J30" s="379"/>
      <c r="K30" s="379"/>
      <c r="L30" s="379"/>
      <c r="M30" s="379"/>
      <c r="N30" s="379"/>
      <c r="O30" s="379"/>
      <c r="P30" s="401"/>
      <c r="Q30" s="401"/>
      <c r="R30" s="387"/>
      <c r="S30" s="379"/>
      <c r="T30" s="379"/>
      <c r="U30" s="379"/>
      <c r="V30" s="189"/>
      <c r="W30" s="189"/>
      <c r="X30" s="189"/>
      <c r="Y30" s="189"/>
      <c r="Z30" s="189"/>
      <c r="AA30" s="189"/>
      <c r="AB30" s="189"/>
    </row>
    <row r="31" spans="1:28" ht="14.25" customHeight="1">
      <c r="A31" s="374">
        <v>74</v>
      </c>
      <c r="B31" s="378"/>
      <c r="C31" s="379"/>
      <c r="D31" s="379"/>
      <c r="E31" s="379"/>
      <c r="F31" s="379"/>
      <c r="G31" s="379"/>
      <c r="H31" s="379"/>
      <c r="I31" s="379"/>
      <c r="J31" s="379"/>
      <c r="K31" s="379"/>
      <c r="L31" s="379"/>
      <c r="M31" s="379"/>
      <c r="N31" s="379"/>
      <c r="O31" s="379"/>
      <c r="P31" s="401"/>
      <c r="Q31" s="401"/>
      <c r="R31" s="387"/>
      <c r="S31" s="379"/>
      <c r="T31" s="379"/>
      <c r="U31" s="379"/>
      <c r="V31" s="189"/>
      <c r="W31" s="189"/>
      <c r="X31" s="189"/>
      <c r="Y31" s="189"/>
      <c r="Z31" s="189"/>
      <c r="AA31" s="189"/>
      <c r="AB31" s="189"/>
    </row>
    <row r="32" spans="1:28" ht="14.25" customHeight="1">
      <c r="A32" s="374">
        <v>73</v>
      </c>
      <c r="B32" s="378"/>
      <c r="C32" s="379"/>
      <c r="D32" s="379"/>
      <c r="E32" s="379"/>
      <c r="F32" s="379"/>
      <c r="G32" s="379"/>
      <c r="H32" s="402" t="s">
        <v>899</v>
      </c>
      <c r="I32" s="379"/>
      <c r="J32" s="379"/>
      <c r="K32" s="379"/>
      <c r="L32" s="379"/>
      <c r="M32" s="379"/>
      <c r="N32" s="379"/>
      <c r="O32" s="379"/>
      <c r="P32" s="401"/>
      <c r="Q32" s="401"/>
      <c r="R32" s="387"/>
      <c r="S32" s="379"/>
      <c r="T32" s="379"/>
      <c r="U32" s="379"/>
      <c r="V32" s="189"/>
      <c r="W32" s="189"/>
      <c r="X32" s="189"/>
      <c r="Y32" s="189"/>
      <c r="Z32" s="189"/>
      <c r="AA32" s="189"/>
      <c r="AB32" s="189"/>
    </row>
    <row r="33" spans="1:28" ht="14.25" customHeight="1">
      <c r="A33" s="374">
        <v>72</v>
      </c>
      <c r="B33" s="378"/>
      <c r="C33" s="379"/>
      <c r="D33" s="379"/>
      <c r="E33" s="379"/>
      <c r="F33" s="379"/>
      <c r="G33" s="379"/>
      <c r="H33" s="379"/>
      <c r="I33" s="379"/>
      <c r="J33" s="379"/>
      <c r="K33" s="379"/>
      <c r="L33" s="379"/>
      <c r="M33" s="379"/>
      <c r="N33" s="379"/>
      <c r="O33" s="379"/>
      <c r="P33" s="401"/>
      <c r="Q33" s="401"/>
      <c r="R33" s="387"/>
      <c r="S33" s="379"/>
      <c r="T33" s="379"/>
      <c r="U33" s="379"/>
      <c r="V33" s="189"/>
      <c r="W33" s="189"/>
      <c r="X33" s="189"/>
      <c r="Y33" s="189"/>
      <c r="Z33" s="189"/>
      <c r="AA33" s="189"/>
      <c r="AB33" s="189"/>
    </row>
    <row r="34" spans="1:28" ht="14.25" customHeight="1">
      <c r="A34" s="374">
        <v>70</v>
      </c>
      <c r="B34" s="378"/>
      <c r="C34" s="379"/>
      <c r="D34" s="379"/>
      <c r="E34" s="379"/>
      <c r="F34" s="379"/>
      <c r="G34" s="379"/>
      <c r="H34" s="379"/>
      <c r="I34" s="379"/>
      <c r="J34" s="379"/>
      <c r="K34" s="379"/>
      <c r="L34" s="379"/>
      <c r="M34" s="379"/>
      <c r="N34" s="379"/>
      <c r="O34" s="379"/>
      <c r="P34" s="401"/>
      <c r="Q34" s="401"/>
      <c r="R34" s="387"/>
      <c r="S34" s="379"/>
      <c r="T34" s="379"/>
      <c r="U34" s="379"/>
      <c r="V34" s="189"/>
      <c r="W34" s="189"/>
      <c r="X34" s="189"/>
      <c r="Y34" s="189"/>
      <c r="Z34" s="189"/>
      <c r="AA34" s="189"/>
      <c r="AB34" s="189"/>
    </row>
    <row r="35" spans="1:28" ht="14.25" customHeight="1">
      <c r="A35" s="189"/>
      <c r="B35" s="378"/>
      <c r="C35" s="379"/>
      <c r="D35" s="379"/>
      <c r="E35" s="379"/>
      <c r="F35" s="379"/>
      <c r="G35" s="379"/>
      <c r="H35" s="379"/>
      <c r="I35" s="379"/>
      <c r="J35" s="379"/>
      <c r="K35" s="379"/>
      <c r="L35" s="379"/>
      <c r="M35" s="379"/>
      <c r="N35" s="379"/>
      <c r="O35" s="379"/>
      <c r="P35" s="401"/>
      <c r="Q35" s="401"/>
      <c r="R35" s="387"/>
      <c r="S35" s="379"/>
      <c r="T35" s="379"/>
      <c r="U35" s="379"/>
      <c r="V35" s="189"/>
      <c r="W35" s="189"/>
      <c r="X35" s="189"/>
      <c r="Y35" s="189"/>
      <c r="Z35" s="189"/>
      <c r="AA35" s="189"/>
      <c r="AB35" s="189"/>
    </row>
    <row r="36" spans="1:28" ht="14.25" customHeight="1">
      <c r="A36" s="189"/>
      <c r="B36" s="378"/>
      <c r="C36" s="379"/>
      <c r="D36" s="379"/>
      <c r="E36" s="379"/>
      <c r="F36" s="379"/>
      <c r="G36" s="379"/>
      <c r="H36" s="379"/>
      <c r="I36" s="379"/>
      <c r="J36" s="379"/>
      <c r="K36" s="379"/>
      <c r="L36" s="379"/>
      <c r="M36" s="379"/>
      <c r="N36" s="379"/>
      <c r="O36" s="379"/>
      <c r="P36" s="401"/>
      <c r="Q36" s="401"/>
      <c r="R36" s="387"/>
      <c r="S36" s="379"/>
      <c r="T36" s="379"/>
      <c r="U36" s="379"/>
      <c r="V36" s="189"/>
      <c r="W36" s="189"/>
      <c r="X36" s="189"/>
      <c r="Y36" s="189"/>
      <c r="Z36" s="189"/>
      <c r="AA36" s="189"/>
      <c r="AB36" s="189"/>
    </row>
    <row r="37" spans="1:28" ht="14.25" customHeight="1">
      <c r="A37" s="189"/>
      <c r="B37" s="378"/>
      <c r="C37" s="379"/>
      <c r="D37" s="379"/>
      <c r="E37" s="379"/>
      <c r="F37" s="379"/>
      <c r="G37" s="379"/>
      <c r="H37" s="379"/>
      <c r="I37" s="379"/>
      <c r="J37" s="379"/>
      <c r="K37" s="379"/>
      <c r="L37" s="379"/>
      <c r="M37" s="379"/>
      <c r="N37" s="379"/>
      <c r="O37" s="379"/>
      <c r="P37" s="401"/>
      <c r="Q37" s="401"/>
      <c r="R37" s="387"/>
      <c r="S37" s="379"/>
      <c r="T37" s="379"/>
      <c r="U37" s="379"/>
      <c r="V37" s="189"/>
      <c r="W37" s="189"/>
      <c r="X37" s="189"/>
      <c r="Y37" s="189"/>
      <c r="Z37" s="189"/>
      <c r="AA37" s="189"/>
      <c r="AB37" s="189"/>
    </row>
    <row r="38" spans="1:28" ht="14.25" customHeight="1">
      <c r="A38" s="189"/>
      <c r="B38" s="378"/>
      <c r="C38" s="379"/>
      <c r="D38" s="379"/>
      <c r="E38" s="379"/>
      <c r="F38" s="379"/>
      <c r="G38" s="379"/>
      <c r="H38" s="379"/>
      <c r="I38" s="379"/>
      <c r="J38" s="379"/>
      <c r="K38" s="379"/>
      <c r="L38" s="379"/>
      <c r="M38" s="379"/>
      <c r="N38" s="379"/>
      <c r="O38" s="379"/>
      <c r="P38" s="401"/>
      <c r="Q38" s="401"/>
      <c r="R38" s="387"/>
      <c r="S38" s="379"/>
      <c r="T38" s="379"/>
      <c r="U38" s="379"/>
      <c r="V38" s="189"/>
      <c r="W38" s="189"/>
      <c r="X38" s="189"/>
      <c r="Y38" s="189"/>
      <c r="Z38" s="189"/>
      <c r="AA38" s="189"/>
      <c r="AB38" s="189"/>
    </row>
    <row r="39" spans="1:28" ht="14.25" customHeight="1">
      <c r="A39" s="189"/>
      <c r="B39" s="378"/>
      <c r="C39" s="379"/>
      <c r="D39" s="379"/>
      <c r="E39" s="379"/>
      <c r="F39" s="379"/>
      <c r="G39" s="379"/>
      <c r="H39" s="379"/>
      <c r="I39" s="379"/>
      <c r="J39" s="379"/>
      <c r="K39" s="379"/>
      <c r="L39" s="379"/>
      <c r="M39" s="379"/>
      <c r="N39" s="379"/>
      <c r="O39" s="379"/>
      <c r="P39" s="401"/>
      <c r="Q39" s="401"/>
      <c r="R39" s="387"/>
      <c r="S39" s="379"/>
      <c r="T39" s="379"/>
      <c r="U39" s="379"/>
      <c r="V39" s="189"/>
      <c r="W39" s="189"/>
      <c r="X39" s="189"/>
      <c r="Y39" s="189"/>
      <c r="Z39" s="189"/>
      <c r="AA39" s="189"/>
      <c r="AB39" s="189"/>
    </row>
    <row r="40" spans="1:28" ht="14.25" customHeight="1">
      <c r="A40" s="189"/>
      <c r="B40" s="378"/>
      <c r="C40" s="379"/>
      <c r="D40" s="379"/>
      <c r="E40" s="379"/>
      <c r="F40" s="379"/>
      <c r="G40" s="379"/>
      <c r="H40" s="379"/>
      <c r="I40" s="379"/>
      <c r="J40" s="379"/>
      <c r="K40" s="379"/>
      <c r="L40" s="379"/>
      <c r="M40" s="379"/>
      <c r="N40" s="379"/>
      <c r="O40" s="379"/>
      <c r="P40" s="401"/>
      <c r="Q40" s="401"/>
      <c r="R40" s="387"/>
      <c r="S40" s="379"/>
      <c r="T40" s="379"/>
      <c r="U40" s="379"/>
      <c r="V40" s="189"/>
      <c r="W40" s="189"/>
      <c r="X40" s="189"/>
      <c r="Y40" s="189"/>
      <c r="Z40" s="189"/>
      <c r="AA40" s="189"/>
      <c r="AB40" s="189"/>
    </row>
    <row r="41" spans="1:28" ht="14.25" customHeight="1">
      <c r="A41" s="189"/>
      <c r="B41" s="378"/>
      <c r="C41" s="379"/>
      <c r="D41" s="379"/>
      <c r="E41" s="379"/>
      <c r="F41" s="379"/>
      <c r="G41" s="379"/>
      <c r="H41" s="379"/>
      <c r="I41" s="379"/>
      <c r="J41" s="379"/>
      <c r="K41" s="379"/>
      <c r="L41" s="379"/>
      <c r="M41" s="379"/>
      <c r="N41" s="379"/>
      <c r="O41" s="379"/>
      <c r="P41" s="401"/>
      <c r="Q41" s="401"/>
      <c r="R41" s="387"/>
      <c r="S41" s="379"/>
      <c r="T41" s="379"/>
      <c r="U41" s="379"/>
      <c r="V41" s="189"/>
      <c r="W41" s="189"/>
      <c r="X41" s="189"/>
      <c r="Y41" s="189"/>
      <c r="Z41" s="189"/>
      <c r="AA41" s="189"/>
      <c r="AB41" s="189"/>
    </row>
    <row r="42" spans="1:28" ht="14.25" customHeight="1">
      <c r="A42" s="189"/>
      <c r="B42" s="378"/>
      <c r="C42" s="379"/>
      <c r="D42" s="379"/>
      <c r="E42" s="379"/>
      <c r="F42" s="379"/>
      <c r="G42" s="379"/>
      <c r="H42" s="379"/>
      <c r="I42" s="379"/>
      <c r="J42" s="379"/>
      <c r="K42" s="379"/>
      <c r="L42" s="379"/>
      <c r="M42" s="379"/>
      <c r="N42" s="379"/>
      <c r="O42" s="379"/>
      <c r="P42" s="401"/>
      <c r="Q42" s="401"/>
      <c r="R42" s="387"/>
      <c r="S42" s="379"/>
      <c r="T42" s="379"/>
      <c r="U42" s="379"/>
      <c r="V42" s="189"/>
      <c r="W42" s="189"/>
      <c r="X42" s="189"/>
      <c r="Y42" s="189"/>
      <c r="Z42" s="189"/>
      <c r="AA42" s="189"/>
      <c r="AB42" s="189"/>
    </row>
    <row r="43" spans="1:28" ht="14.25" customHeight="1">
      <c r="A43" s="189"/>
      <c r="B43" s="378"/>
      <c r="C43" s="379"/>
      <c r="D43" s="379"/>
      <c r="E43" s="379"/>
      <c r="F43" s="379"/>
      <c r="G43" s="379"/>
      <c r="H43" s="379"/>
      <c r="I43" s="379"/>
      <c r="J43" s="379"/>
      <c r="K43" s="379"/>
      <c r="L43" s="379"/>
      <c r="M43" s="379"/>
      <c r="N43" s="379"/>
      <c r="O43" s="379"/>
      <c r="P43" s="401"/>
      <c r="Q43" s="401"/>
      <c r="R43" s="387"/>
      <c r="S43" s="379"/>
      <c r="T43" s="379"/>
      <c r="U43" s="379"/>
      <c r="V43" s="189"/>
      <c r="W43" s="189"/>
      <c r="X43" s="189"/>
      <c r="Y43" s="189"/>
      <c r="Z43" s="189"/>
      <c r="AA43" s="189"/>
      <c r="AB43" s="189"/>
    </row>
    <row r="44" spans="1:28" ht="14.25" customHeight="1">
      <c r="A44" s="189"/>
      <c r="B44" s="378"/>
      <c r="C44" s="379"/>
      <c r="D44" s="379"/>
      <c r="E44" s="379"/>
      <c r="F44" s="379"/>
      <c r="G44" s="379"/>
      <c r="H44" s="379"/>
      <c r="I44" s="379"/>
      <c r="J44" s="379"/>
      <c r="K44" s="379"/>
      <c r="L44" s="379"/>
      <c r="M44" s="379"/>
      <c r="N44" s="379"/>
      <c r="O44" s="379"/>
      <c r="P44" s="401"/>
      <c r="Q44" s="401"/>
      <c r="R44" s="387"/>
      <c r="S44" s="379"/>
      <c r="T44" s="379"/>
      <c r="U44" s="403"/>
      <c r="V44" s="189"/>
      <c r="W44" s="189"/>
      <c r="X44" s="189"/>
      <c r="Y44" s="189"/>
      <c r="Z44" s="189"/>
      <c r="AA44" s="189"/>
      <c r="AB44" s="189"/>
    </row>
    <row r="45" spans="1:28" ht="14.25" customHeight="1">
      <c r="A45" s="189"/>
      <c r="B45" s="404">
        <v>1</v>
      </c>
      <c r="C45" s="405">
        <v>1.5</v>
      </c>
      <c r="D45" s="405">
        <v>2</v>
      </c>
      <c r="E45" s="406" t="s">
        <v>900</v>
      </c>
      <c r="F45" s="405">
        <v>3</v>
      </c>
      <c r="G45" s="406" t="s">
        <v>901</v>
      </c>
      <c r="H45" s="405">
        <v>4</v>
      </c>
      <c r="I45" s="406" t="s">
        <v>902</v>
      </c>
      <c r="J45" s="405">
        <v>5</v>
      </c>
      <c r="K45" s="406" t="s">
        <v>903</v>
      </c>
      <c r="L45" s="405">
        <v>6</v>
      </c>
      <c r="M45" s="406" t="s">
        <v>904</v>
      </c>
      <c r="N45" s="405">
        <v>7</v>
      </c>
      <c r="O45" s="406" t="s">
        <v>905</v>
      </c>
      <c r="P45" s="405">
        <v>8</v>
      </c>
      <c r="Q45" s="406" t="s">
        <v>906</v>
      </c>
      <c r="R45" s="407">
        <v>9</v>
      </c>
      <c r="S45" s="406" t="s">
        <v>907</v>
      </c>
      <c r="T45" s="405">
        <v>10</v>
      </c>
      <c r="U45" s="343"/>
      <c r="V45" s="376" t="s">
        <v>908</v>
      </c>
      <c r="W45" s="376"/>
      <c r="X45" s="189"/>
      <c r="Y45" s="189"/>
      <c r="Z45" s="189"/>
      <c r="AA45" s="189"/>
      <c r="AB45" s="189"/>
    </row>
    <row r="46" spans="1:28" ht="14.25" customHeight="1">
      <c r="A46" s="189"/>
      <c r="B46" s="374"/>
      <c r="C46" s="374"/>
      <c r="D46" s="374"/>
      <c r="E46" s="374"/>
      <c r="F46" s="374"/>
      <c r="G46" s="374"/>
      <c r="H46" s="374"/>
      <c r="I46" s="374"/>
      <c r="J46" s="374"/>
      <c r="K46" s="374"/>
      <c r="L46" s="374"/>
      <c r="M46" s="374"/>
      <c r="N46" s="374"/>
      <c r="O46" s="374"/>
      <c r="P46" s="374"/>
      <c r="Q46" s="374"/>
      <c r="R46" s="374"/>
      <c r="S46" s="374"/>
      <c r="T46" s="374"/>
      <c r="U46" s="189"/>
      <c r="V46" s="189"/>
      <c r="W46" s="189"/>
      <c r="X46" s="189"/>
      <c r="Y46" s="189"/>
      <c r="Z46" s="189"/>
      <c r="AA46" s="189"/>
      <c r="AB46" s="189"/>
    </row>
    <row r="47" spans="1:28" ht="14.25" customHeight="1">
      <c r="A47" s="189"/>
      <c r="B47" s="189"/>
      <c r="C47" s="189"/>
      <c r="D47" s="189"/>
      <c r="E47" s="189"/>
      <c r="F47" s="189"/>
      <c r="G47" s="189"/>
      <c r="H47" s="189"/>
      <c r="I47" s="189"/>
      <c r="J47" s="189"/>
      <c r="K47" s="189"/>
      <c r="L47" s="374"/>
      <c r="M47" s="374"/>
      <c r="N47" s="374"/>
      <c r="O47" s="374"/>
      <c r="P47" s="374"/>
      <c r="Q47" s="374"/>
      <c r="R47" s="374"/>
      <c r="S47" s="374"/>
      <c r="T47" s="374"/>
      <c r="U47" s="189"/>
      <c r="V47" s="189"/>
      <c r="W47" s="189"/>
      <c r="X47" s="189"/>
      <c r="Y47" s="189"/>
      <c r="Z47" s="189"/>
      <c r="AA47" s="189"/>
      <c r="AB47" s="189"/>
    </row>
    <row r="48" spans="1:28" ht="14.25" customHeight="1">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row>
    <row r="49" spans="1:28" ht="14.25" customHeight="1">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row>
    <row r="50" spans="1:28" ht="14.25" customHeight="1">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row>
    <row r="51" spans="1:28" ht="14.25" customHeight="1">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row>
    <row r="52" spans="1:28" ht="14.25" customHeight="1">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row>
    <row r="53" spans="1:28" ht="14.25" customHeight="1">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row>
    <row r="54" spans="1:28" ht="14.25" customHeight="1">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row>
    <row r="55" spans="1:28" ht="14.25"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row>
    <row r="56" spans="1:28" ht="14.25" customHeight="1">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row>
    <row r="57" spans="1:28" ht="14.25" customHeight="1">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row>
    <row r="58" spans="1:28" ht="14.25" customHeight="1">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row>
    <row r="59" spans="1:28" ht="14.25" customHeight="1">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row>
    <row r="60" spans="1:28" ht="14.25" customHeight="1">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row>
    <row r="61" spans="1:28" ht="14.25" customHeight="1">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row>
    <row r="62" spans="1:28" ht="14.25" customHeight="1">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row>
    <row r="63" spans="1:28" ht="14.25" customHeight="1">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row>
    <row r="64" spans="1:28" ht="14.25" customHeight="1">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row>
    <row r="65" spans="1:28" ht="14.25" customHeight="1">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row>
    <row r="66" spans="1:28" ht="14.25" customHeight="1">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row>
    <row r="67" spans="1:28" ht="14.25" customHeight="1">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row>
    <row r="68" spans="1:28" ht="14.25" customHeight="1">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row>
    <row r="69" spans="1:28" ht="14.25" customHeight="1">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row>
    <row r="70" spans="1:28" ht="14.25" customHeight="1">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row>
    <row r="71" spans="1:28" ht="14.25" customHeight="1">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row>
    <row r="72" spans="1:28" ht="14.25" customHeight="1">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row>
    <row r="73" spans="1:28" ht="14.25" customHeight="1">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row>
    <row r="74" spans="1:28" ht="14.25" customHeight="1">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row>
    <row r="75" spans="1:28" ht="14.25" customHeight="1">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row>
    <row r="76" spans="1:28" ht="14.25" customHeight="1">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row>
    <row r="77" spans="1:28" ht="14.25" customHeight="1">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row>
    <row r="78" spans="1:28" ht="14.25" customHeight="1">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row>
    <row r="79" spans="1:28" ht="14.25" customHeight="1">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row>
    <row r="80" spans="1:28" ht="14.25" customHeight="1">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row>
    <row r="81" spans="1:28" ht="14.25" customHeight="1">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14.25" customHeight="1">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row r="83" spans="1:28" ht="14.25" customHeight="1">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row>
    <row r="84" spans="1:28" ht="14.25" customHeight="1">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row>
    <row r="85" spans="1:28" ht="14.25" customHeight="1">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row>
    <row r="86" spans="1:28" ht="14.25" customHeight="1">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row>
    <row r="87" spans="1:28" ht="14.25" customHeight="1">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row>
    <row r="88" spans="1:28" ht="14.25" customHeight="1">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row>
    <row r="89" spans="1:28" ht="14.25" customHeight="1">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row>
    <row r="90" spans="1:28" ht="14.25" customHeigh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row>
    <row r="91" spans="1:28" ht="14.25" customHeight="1">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row>
    <row r="92" spans="1:28" ht="14.25" customHeigh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row>
    <row r="93" spans="1:28" ht="14.25" customHeight="1">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row>
    <row r="94" spans="1:28" ht="14.25" customHeight="1">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row>
    <row r="95" spans="1:28" ht="14.25" customHeight="1">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row>
    <row r="96" spans="1:28" ht="14.25" customHeight="1">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row>
    <row r="97" spans="1:28" ht="14.25" customHeight="1">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row>
    <row r="98" spans="1:28" ht="14.25" customHeight="1">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row>
    <row r="99" spans="1:28" ht="14.25" customHeight="1">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row>
    <row r="100" spans="1:28" ht="14.25" customHeight="1">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row>
    <row r="101" spans="1:28" ht="14.25" customHeight="1">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row>
    <row r="102" spans="1:28" ht="14.25" customHeight="1">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row>
    <row r="103" spans="1:28" ht="14.25" customHeight="1">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row>
    <row r="104" spans="1:28" ht="14.25" customHeight="1">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row>
    <row r="105" spans="1:28" ht="14.25" customHeight="1">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row>
    <row r="106" spans="1:28" ht="14.25" customHeight="1">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row>
    <row r="107" spans="1:28" ht="14.25" customHeight="1">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row>
    <row r="108" spans="1:28" ht="14.25" customHeight="1">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row>
    <row r="109" spans="1:28" ht="14.25" customHeight="1">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row>
    <row r="110" spans="1:28" ht="14.25" customHeight="1">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row>
    <row r="111" spans="1:28" ht="14.25" customHeight="1">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row>
    <row r="112" spans="1:28" ht="14.25" customHeight="1">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row>
    <row r="113" spans="1:28" ht="14.25" customHeight="1">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row>
    <row r="114" spans="1:28" ht="14.25" customHeight="1">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row>
    <row r="115" spans="1:28" ht="14.25" customHeight="1">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row>
    <row r="116" spans="1:28" ht="14.25" customHeight="1">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row>
    <row r="117" spans="1:28" ht="14.25" customHeight="1">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row>
    <row r="118" spans="1:28" ht="14.25" customHeight="1">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row>
    <row r="119" spans="1:28" ht="14.25" customHeight="1">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row>
    <row r="120" spans="1:28" ht="14.25" customHeight="1">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row>
    <row r="121" spans="1:28" ht="14.25" customHeight="1">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row>
    <row r="122" spans="1:28" ht="14.25" customHeight="1">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row>
    <row r="123" spans="1:28" ht="14.25" customHeight="1">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row>
    <row r="124" spans="1:28" ht="14.25" customHeight="1">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row>
    <row r="125" spans="1:28" ht="14.25" customHeight="1">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row>
    <row r="126" spans="1:28" ht="14.25" customHeight="1">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row>
    <row r="127" spans="1:28" ht="14.25" customHeight="1">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row>
    <row r="128" spans="1:28" ht="14.25" customHeight="1">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row>
    <row r="129" spans="1:28" ht="14.25" customHeight="1">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row>
    <row r="130" spans="1:28" ht="14.25" customHeight="1">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row>
    <row r="131" spans="1:28" ht="14.25" customHeight="1">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row>
    <row r="132" spans="1:28" ht="14.25" customHeight="1">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row>
    <row r="133" spans="1:28" ht="14.25" customHeight="1">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row>
    <row r="134" spans="1:28" ht="14.25" customHeight="1">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row>
    <row r="135" spans="1:28" ht="14.25" customHeight="1">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row>
    <row r="136" spans="1:28" ht="14.25" customHeight="1">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row>
    <row r="137" spans="1:28" ht="14.25" customHeight="1">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row>
    <row r="138" spans="1:28" ht="14.25" customHeight="1">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row>
    <row r="139" spans="1:28" ht="14.25" customHeight="1">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c r="AA139" s="189"/>
      <c r="AB139" s="189"/>
    </row>
    <row r="140" spans="1:28" ht="14.25" customHeight="1">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row>
    <row r="141" spans="1:28" ht="14.25" customHeight="1">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row>
    <row r="142" spans="1:28" ht="14.25" customHeight="1">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row>
    <row r="143" spans="1:28" ht="14.25" customHeight="1">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row>
    <row r="144" spans="1:28" ht="14.25" customHeight="1">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row>
    <row r="145" spans="1:28" ht="14.25" customHeight="1">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row>
    <row r="146" spans="1:28" ht="14.25" customHeight="1">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row>
    <row r="147" spans="1:28" ht="14.25" customHeight="1">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row>
    <row r="148" spans="1:28" ht="14.25" customHeight="1">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row>
    <row r="149" spans="1:28" ht="14.25" customHeight="1">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row>
    <row r="150" spans="1:28" ht="14.25" customHeight="1">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row>
    <row r="151" spans="1:28" ht="14.25" customHeight="1">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row>
    <row r="152" spans="1:28" ht="14.25" customHeight="1">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row>
    <row r="153" spans="1:28" ht="14.25" customHeight="1">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row>
    <row r="154" spans="1:28" ht="14.25" customHeight="1">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row>
    <row r="155" spans="1:28" ht="14.25" customHeight="1">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row>
    <row r="156" spans="1:28" ht="14.25" customHeight="1">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row>
    <row r="157" spans="1:28" ht="14.25" customHeight="1">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row>
    <row r="158" spans="1:28" ht="14.25" customHeight="1">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row>
    <row r="159" spans="1:28" ht="14.25" customHeight="1">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row>
    <row r="160" spans="1:28" ht="14.25" customHeight="1">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row>
    <row r="161" spans="1:28" ht="14.25" customHeight="1">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row>
    <row r="162" spans="1:28" ht="14.25" customHeight="1">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row>
    <row r="163" spans="1:28" ht="14.25" customHeight="1">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row>
    <row r="164" spans="1:28" ht="14.25" customHeight="1">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row>
    <row r="165" spans="1:28" ht="14.25" customHeight="1">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row>
    <row r="166" spans="1:28" ht="14.25" customHeight="1">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row>
    <row r="167" spans="1:28" ht="14.25" customHeight="1">
      <c r="A167" s="189"/>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row>
    <row r="168" spans="1:28" ht="14.25" customHeight="1">
      <c r="A168" s="189"/>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row>
    <row r="169" spans="1:28" ht="14.25" customHeight="1">
      <c r="A169" s="189"/>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row>
    <row r="170" spans="1:28" ht="14.25" customHeight="1">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row>
    <row r="171" spans="1:28" ht="14.25" customHeight="1">
      <c r="A171" s="189"/>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row>
    <row r="172" spans="1:28" ht="14.25" customHeight="1">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row>
    <row r="173" spans="1:28" ht="14.25" customHeight="1">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row>
    <row r="174" spans="1:28" ht="14.25" customHeight="1">
      <c r="A174" s="189"/>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row>
    <row r="175" spans="1:28" ht="14.25" customHeight="1">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row>
    <row r="176" spans="1:28" ht="14.25" customHeight="1">
      <c r="A176" s="189"/>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row>
    <row r="177" spans="1:28" ht="14.25" customHeight="1">
      <c r="A177" s="189"/>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row>
    <row r="178" spans="1:28" ht="14.25" customHeight="1">
      <c r="A178" s="189"/>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row>
    <row r="179" spans="1:28" ht="14.25" customHeight="1">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row>
    <row r="180" spans="1:28" ht="14.25" customHeight="1">
      <c r="A180" s="189"/>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row>
    <row r="181" spans="1:28" ht="14.25" customHeight="1">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row>
    <row r="182" spans="1:28" ht="14.25" customHeight="1">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row>
    <row r="183" spans="1:28" ht="14.25" customHeight="1">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row>
    <row r="184" spans="1:28" ht="14.25" customHeight="1">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row>
    <row r="185" spans="1:28" ht="14.25" customHeight="1">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row>
    <row r="186" spans="1:28" ht="14.25" customHeight="1">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row>
    <row r="187" spans="1:28" ht="14.25" customHeight="1">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row>
    <row r="188" spans="1:28" ht="14.25" customHeight="1">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row>
    <row r="189" spans="1:28" ht="14.25" customHeight="1">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row>
    <row r="190" spans="1:28" ht="14.25" customHeight="1">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row>
    <row r="191" spans="1:28" ht="14.25" customHeight="1">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row>
    <row r="192" spans="1:28" ht="14.25" customHeight="1">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row>
    <row r="193" spans="1:28" ht="14.25" customHeight="1">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row>
    <row r="194" spans="1:28" ht="14.25" customHeight="1">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row>
    <row r="195" spans="1:28" ht="14.25" customHeight="1">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row>
    <row r="196" spans="1:28" ht="14.25" customHeight="1">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row>
    <row r="197" spans="1:28" ht="14.25" customHeight="1">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row>
    <row r="198" spans="1:28" ht="14.25" customHeight="1">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row>
    <row r="199" spans="1:28" ht="14.25" customHeight="1">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row>
    <row r="200" spans="1:28" ht="14.25" customHeight="1">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row>
    <row r="201" spans="1:28" ht="14.25" customHeight="1">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row>
    <row r="202" spans="1:28" ht="14.25" customHeight="1">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row>
    <row r="203" spans="1:28" ht="14.25" customHeight="1">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row>
    <row r="204" spans="1:28" ht="14.25" customHeight="1">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c r="AA204" s="189"/>
      <c r="AB204" s="189"/>
    </row>
    <row r="205" spans="1:28" ht="14.25" customHeight="1">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row>
    <row r="206" spans="1:28" ht="14.25" customHeight="1">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row>
    <row r="207" spans="1:28" ht="14.25" customHeight="1">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c r="AA207" s="189"/>
      <c r="AB207" s="189"/>
    </row>
    <row r="208" spans="1:28" ht="14.25" customHeight="1">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row>
    <row r="209" spans="1:28" ht="14.25" customHeight="1">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c r="AA209" s="189"/>
      <c r="AB209" s="189"/>
    </row>
    <row r="210" spans="1:28" ht="14.25" customHeight="1">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c r="AA210" s="189"/>
      <c r="AB210" s="189"/>
    </row>
    <row r="211" spans="1:28" ht="14.25" customHeight="1">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c r="AA211" s="189"/>
      <c r="AB211" s="189"/>
    </row>
    <row r="212" spans="1:28" ht="14.25" customHeight="1">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c r="AA212" s="189"/>
      <c r="AB212" s="189"/>
    </row>
    <row r="213" spans="1:28" ht="14.25" customHeight="1">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c r="AA213" s="189"/>
      <c r="AB213" s="189"/>
    </row>
    <row r="214" spans="1:28" ht="14.25" customHeight="1">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c r="AA214" s="189"/>
      <c r="AB214" s="189"/>
    </row>
    <row r="215" spans="1:28" ht="14.25" customHeight="1">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189"/>
    </row>
    <row r="216" spans="1:28" ht="14.25" customHeight="1">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c r="AA216" s="189"/>
      <c r="AB216" s="189"/>
    </row>
    <row r="217" spans="1:28" ht="14.25" customHeight="1">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row>
    <row r="218" spans="1:28" ht="14.25" customHeight="1">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c r="AA218" s="189"/>
      <c r="AB218" s="189"/>
    </row>
    <row r="219" spans="1:28" ht="14.25" customHeight="1">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row>
    <row r="220" spans="1:28" ht="14.25" customHeight="1">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c r="AA220" s="189"/>
      <c r="AB220" s="189"/>
    </row>
    <row r="221" spans="1:28" ht="14.25" customHeight="1">
      <c r="A221" s="189"/>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row>
    <row r="222" spans="1:28" ht="14.25" customHeight="1">
      <c r="A222" s="189"/>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c r="AA222" s="189"/>
      <c r="AB222" s="189"/>
    </row>
    <row r="223" spans="1:28" ht="14.25" customHeight="1">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row>
    <row r="224" spans="1:28" ht="14.25" customHeight="1">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c r="AA224" s="189"/>
      <c r="AB224" s="189"/>
    </row>
    <row r="225" spans="1:28" ht="14.25" customHeight="1">
      <c r="A225" s="189"/>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c r="AA225" s="189"/>
      <c r="AB225" s="189"/>
    </row>
    <row r="226" spans="1:28" ht="14.25" customHeight="1">
      <c r="A226" s="189"/>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c r="AA226" s="189"/>
      <c r="AB226" s="189"/>
    </row>
    <row r="227" spans="1:28" ht="14.25" customHeight="1">
      <c r="A227" s="189"/>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c r="AB227" s="189"/>
    </row>
    <row r="228" spans="1:28" ht="14.25" customHeight="1">
      <c r="A228" s="189"/>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row>
    <row r="229" spans="1:28" ht="14.25" customHeight="1">
      <c r="A229" s="189"/>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c r="AA229" s="189"/>
      <c r="AB229" s="189"/>
    </row>
    <row r="230" spans="1:28" ht="14.25" customHeight="1">
      <c r="A230" s="189"/>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c r="Z230" s="189"/>
      <c r="AA230" s="189"/>
      <c r="AB230" s="189"/>
    </row>
    <row r="231" spans="1:28" ht="14.25" customHeight="1">
      <c r="A231" s="189"/>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c r="AA231" s="189"/>
      <c r="AB231" s="189"/>
    </row>
    <row r="232" spans="1:28" ht="14.25" customHeight="1">
      <c r="A232" s="189"/>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c r="Z232" s="189"/>
      <c r="AA232" s="189"/>
      <c r="AB232" s="189"/>
    </row>
    <row r="233" spans="1:28" ht="14.25" customHeight="1">
      <c r="A233" s="189"/>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c r="Z233" s="189"/>
      <c r="AA233" s="189"/>
      <c r="AB233" s="189"/>
    </row>
    <row r="234" spans="1:28" ht="14.25" customHeight="1">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row>
    <row r="235" spans="1:28" ht="14.25" customHeight="1">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c r="AA235" s="189"/>
      <c r="AB235" s="189"/>
    </row>
    <row r="236" spans="1:28" ht="14.25" customHeight="1">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c r="AA236" s="189"/>
      <c r="AB236" s="189"/>
    </row>
    <row r="237" spans="1:28" ht="14.25" customHeight="1">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row>
    <row r="238" spans="1:28" ht="14.25" customHeight="1">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c r="AA238" s="189"/>
      <c r="AB238" s="189"/>
    </row>
    <row r="239" spans="1:28" ht="14.25" customHeight="1">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row>
    <row r="240" spans="1:28" ht="14.25" customHeight="1">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row>
    <row r="241" spans="1:28" ht="14.25" customHeight="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c r="AA241" s="189"/>
      <c r="AB241" s="189"/>
    </row>
    <row r="242" spans="1:28" ht="14.25" customHeight="1">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c r="AA242" s="189"/>
      <c r="AB242" s="189"/>
    </row>
    <row r="243" spans="1:28" ht="14.25" customHeight="1">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c r="AA243" s="189"/>
      <c r="AB243" s="189"/>
    </row>
    <row r="244" spans="1:28" ht="14.25" customHeight="1">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c r="AA244" s="189"/>
      <c r="AB244" s="189"/>
    </row>
    <row r="245" spans="1:28" ht="14.25" customHeight="1">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row>
    <row r="246" spans="1:28" ht="14.25" customHeight="1">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c r="AA246" s="189"/>
      <c r="AB246" s="189"/>
    </row>
    <row r="247" spans="1:28" ht="14.25" customHeight="1">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row>
    <row r="248" spans="1:28" ht="14.25" customHeight="1">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row>
    <row r="249" spans="1:28" ht="14.25" customHeight="1">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row>
    <row r="250" spans="1:28" ht="14.25" customHeight="1">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c r="AA250" s="189"/>
      <c r="AB250" s="189"/>
    </row>
    <row r="251" spans="1:28" ht="14.25"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c r="AA251" s="189"/>
      <c r="AB251" s="189"/>
    </row>
    <row r="252" spans="1:28" ht="14.25"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c r="AA252" s="189"/>
      <c r="AB252" s="189"/>
    </row>
    <row r="253" spans="1:28" ht="14.25" customHeight="1">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row>
    <row r="254" spans="1:28" ht="14.25" customHeight="1">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c r="AA254" s="189"/>
      <c r="AB254" s="189"/>
    </row>
    <row r="255" spans="1:28" ht="14.25" customHeight="1">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c r="AA255" s="189"/>
      <c r="AB255" s="189"/>
    </row>
    <row r="256" spans="1:28" ht="14.25" customHeight="1">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row>
    <row r="257" spans="1:28" ht="14.25" customHeight="1">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c r="AA257" s="189"/>
      <c r="AB257" s="189"/>
    </row>
    <row r="258" spans="1:28" ht="14.25" customHeight="1">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c r="AA258" s="189"/>
      <c r="AB258" s="189"/>
    </row>
    <row r="259" spans="1:28" ht="14.25" customHeight="1">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c r="AA259" s="189"/>
      <c r="AB259" s="189"/>
    </row>
    <row r="260" spans="1:28" ht="14.25" customHeight="1">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c r="AA260" s="189"/>
      <c r="AB260" s="189"/>
    </row>
    <row r="261" spans="1:28" ht="14.25" customHeight="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c r="AA261" s="189"/>
      <c r="AB261" s="189"/>
    </row>
    <row r="262" spans="1:28" ht="14.25" customHeight="1">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c r="AA262" s="189"/>
      <c r="AB262" s="189"/>
    </row>
    <row r="263" spans="1:28" ht="14.25" customHeight="1">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c r="AA263" s="189"/>
      <c r="AB263" s="189"/>
    </row>
    <row r="264" spans="1:28" ht="14.25" customHeight="1">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c r="AA264" s="189"/>
      <c r="AB264" s="189"/>
    </row>
    <row r="265" spans="1:28" ht="14.25" customHeight="1">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c r="AA265" s="189"/>
      <c r="AB265" s="189"/>
    </row>
    <row r="266" spans="1:28" ht="14.25" customHeight="1">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c r="AA266" s="189"/>
      <c r="AB266" s="189"/>
    </row>
    <row r="267" spans="1:28" ht="14.25" customHeight="1">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c r="AA267" s="189"/>
      <c r="AB267" s="189"/>
    </row>
    <row r="268" spans="1:28" ht="14.25" customHeight="1">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c r="AA268" s="189"/>
      <c r="AB268" s="189"/>
    </row>
    <row r="269" spans="1:28" ht="14.25" customHeight="1">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c r="AA269" s="189"/>
      <c r="AB269" s="189"/>
    </row>
    <row r="270" spans="1:28" ht="14.25" customHeight="1">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c r="AA270" s="189"/>
      <c r="AB270" s="189"/>
    </row>
    <row r="271" spans="1:28" ht="14.25" customHeight="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row>
    <row r="272" spans="1:28" ht="14.25" customHeight="1">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row>
    <row r="273" spans="1:28" ht="14.25" customHeight="1">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row>
    <row r="274" spans="1:28" ht="14.25" customHeight="1">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c r="AA274" s="189"/>
      <c r="AB274" s="189"/>
    </row>
    <row r="275" spans="1:28" ht="14.25" customHeight="1">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c r="AA275" s="189"/>
      <c r="AB275" s="189"/>
    </row>
    <row r="276" spans="1:28" ht="14.25" customHeight="1">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c r="AA276" s="189"/>
      <c r="AB276" s="189"/>
    </row>
    <row r="277" spans="1:28" ht="14.25" customHeight="1">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c r="AA277" s="189"/>
      <c r="AB277" s="189"/>
    </row>
    <row r="278" spans="1:28" ht="14.25" customHeight="1">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c r="AA278" s="189"/>
      <c r="AB278" s="189"/>
    </row>
    <row r="279" spans="1:28" ht="14.25" customHeight="1">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row>
    <row r="280" spans="1:28" ht="14.25" customHeight="1">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row>
    <row r="281" spans="1:28" ht="14.25" customHeight="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row>
    <row r="282" spans="1:28" ht="14.25" customHeight="1">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row>
    <row r="283" spans="1:28" ht="14.25" customHeight="1">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row>
    <row r="284" spans="1:28" ht="14.25" customHeight="1">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row>
    <row r="285" spans="1:28" ht="14.25" customHeight="1">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row>
    <row r="286" spans="1:28" ht="14.25" customHeight="1">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row>
    <row r="287" spans="1:28" ht="14.25" customHeight="1">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row>
    <row r="288" spans="1:28" ht="14.25" customHeight="1">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row>
    <row r="289" spans="1:28" ht="14.25" customHeight="1">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row>
    <row r="290" spans="1:28" ht="14.25" customHeight="1">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row>
    <row r="291" spans="1:28" ht="14.25" customHeight="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row>
    <row r="292" spans="1:28" ht="14.25" customHeight="1">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row>
    <row r="293" spans="1:28" ht="14.25" customHeight="1">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c r="AA293" s="189"/>
      <c r="AB293" s="189"/>
    </row>
    <row r="294" spans="1:28" ht="14.25" customHeight="1">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row>
    <row r="295" spans="1:28" ht="14.25" customHeight="1">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c r="AB295" s="189"/>
    </row>
    <row r="296" spans="1:28" ht="14.25" customHeight="1">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c r="AA296" s="189"/>
      <c r="AB296" s="189"/>
    </row>
    <row r="297" spans="1:28" ht="14.25" customHeight="1">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c r="AA297" s="189"/>
      <c r="AB297" s="189"/>
    </row>
    <row r="298" spans="1:28" ht="14.25" customHeight="1">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c r="AB298" s="189"/>
    </row>
    <row r="299" spans="1:28" ht="14.25" customHeight="1">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c r="AB299" s="189"/>
    </row>
    <row r="300" spans="1:28" ht="14.25" customHeight="1">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c r="AA300" s="189"/>
      <c r="AB300" s="189"/>
    </row>
    <row r="301" spans="1:28" ht="14.25" customHeight="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row>
    <row r="302" spans="1:28" ht="14.25" customHeight="1">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c r="AA302" s="189"/>
      <c r="AB302" s="189"/>
    </row>
    <row r="303" spans="1:28" ht="14.25" customHeight="1">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c r="AB303" s="189"/>
    </row>
    <row r="304" spans="1:28" ht="14.25" customHeight="1">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c r="AA304" s="189"/>
      <c r="AB304" s="189"/>
    </row>
    <row r="305" spans="1:28" ht="14.25" customHeight="1">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c r="AA305" s="189"/>
      <c r="AB305" s="189"/>
    </row>
    <row r="306" spans="1:28" ht="14.25" customHeight="1">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c r="AA306" s="189"/>
      <c r="AB306" s="189"/>
    </row>
    <row r="307" spans="1:28" ht="14.25" customHeight="1">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row>
    <row r="308" spans="1:28" ht="14.25" customHeight="1">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row>
    <row r="309" spans="1:28" ht="14.25" customHeight="1">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row>
    <row r="310" spans="1:28" ht="14.25" customHeight="1">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row>
    <row r="311" spans="1:28" ht="14.25" customHeight="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c r="AA311" s="189"/>
      <c r="AB311" s="189"/>
    </row>
    <row r="312" spans="1:28" ht="14.25" customHeight="1">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c r="AB312" s="189"/>
    </row>
    <row r="313" spans="1:28" ht="14.25" customHeight="1">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c r="AA313" s="189"/>
      <c r="AB313" s="189"/>
    </row>
    <row r="314" spans="1:28" ht="14.25" customHeight="1">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c r="AA314" s="189"/>
      <c r="AB314" s="189"/>
    </row>
    <row r="315" spans="1:28" ht="14.25" customHeight="1">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c r="AA315" s="189"/>
      <c r="AB315" s="189"/>
    </row>
    <row r="316" spans="1:28" ht="14.25" customHeight="1">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c r="AA316" s="189"/>
      <c r="AB316" s="189"/>
    </row>
    <row r="317" spans="1:28" ht="14.25" customHeight="1">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c r="AA317" s="189"/>
      <c r="AB317" s="189"/>
    </row>
    <row r="318" spans="1:28" ht="14.25" customHeight="1">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c r="AA318" s="189"/>
      <c r="AB318" s="189"/>
    </row>
    <row r="319" spans="1:28" ht="14.25" customHeight="1">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c r="AB319" s="189"/>
    </row>
    <row r="320" spans="1:28" ht="14.25" customHeight="1">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c r="AB320" s="189"/>
    </row>
    <row r="321" spans="1:28" ht="14.25" customHeight="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row>
    <row r="322" spans="1:28" ht="14.25" customHeight="1">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c r="AB322" s="189"/>
    </row>
    <row r="323" spans="1:28" ht="14.25" customHeight="1">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row>
    <row r="324" spans="1:28" ht="14.25" customHeight="1">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row>
    <row r="325" spans="1:28" ht="14.25" customHeight="1">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row>
    <row r="326" spans="1:28" ht="14.25" customHeight="1">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row>
    <row r="327" spans="1:28" ht="14.25" customHeight="1">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c r="AB327" s="189"/>
    </row>
    <row r="328" spans="1:28" ht="14.25" customHeight="1">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c r="AB328" s="189"/>
    </row>
    <row r="329" spans="1:28" ht="14.25" customHeight="1">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c r="AB329" s="189"/>
    </row>
    <row r="330" spans="1:28" ht="14.25" customHeight="1">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c r="AB330" s="189"/>
    </row>
    <row r="331" spans="1:28" ht="14.25" customHeight="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c r="AB331" s="189"/>
    </row>
    <row r="332" spans="1:28" ht="14.25" customHeight="1">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c r="AB332" s="189"/>
    </row>
    <row r="333" spans="1:28" ht="14.25" customHeight="1">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row>
    <row r="334" spans="1:28" ht="14.25" customHeight="1">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c r="AB334" s="189"/>
    </row>
    <row r="335" spans="1:28" ht="14.25" customHeight="1">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row>
    <row r="336" spans="1:28" ht="14.25" customHeight="1">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row>
    <row r="337" spans="1:28" ht="14.25" customHeight="1">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row>
    <row r="338" spans="1:28" ht="14.25" customHeight="1">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c r="AB338" s="189"/>
    </row>
    <row r="339" spans="1:28" ht="14.25" customHeight="1">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c r="AB339" s="189"/>
    </row>
    <row r="340" spans="1:28" ht="14.25" customHeight="1">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row>
    <row r="341" spans="1:28" ht="14.25" customHeight="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row>
    <row r="342" spans="1:28" ht="14.25" customHeight="1">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row>
    <row r="343" spans="1:28" ht="14.25" customHeight="1">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c r="AB343" s="189"/>
    </row>
    <row r="344" spans="1:28" ht="14.25" customHeight="1">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row>
    <row r="345" spans="1:28" ht="14.25" customHeight="1">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row>
    <row r="346" spans="1:28" ht="14.25" customHeight="1">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c r="AB346" s="189"/>
    </row>
    <row r="347" spans="1:28" ht="14.25" customHeight="1">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row>
    <row r="348" spans="1:28" ht="14.25" customHeight="1">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row>
    <row r="349" spans="1:28" ht="14.25" customHeight="1">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row>
    <row r="350" spans="1:28" ht="14.25" customHeight="1">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c r="AA350" s="189"/>
      <c r="AB350" s="189"/>
    </row>
    <row r="351" spans="1:28" ht="14.25" customHeight="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c r="AA351" s="189"/>
      <c r="AB351" s="189"/>
    </row>
    <row r="352" spans="1:28" ht="14.25" customHeight="1">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c r="AA352" s="189"/>
      <c r="AB352" s="189"/>
    </row>
    <row r="353" spans="1:28" ht="14.25" customHeight="1">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row>
    <row r="354" spans="1:28" ht="14.25" customHeight="1">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row>
    <row r="355" spans="1:28" ht="14.25" customHeight="1">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c r="AB355" s="189"/>
    </row>
    <row r="356" spans="1:28" ht="14.25" customHeight="1">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row>
    <row r="357" spans="1:28" ht="14.25" customHeight="1">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row>
    <row r="358" spans="1:28" ht="14.25" customHeight="1">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row>
    <row r="359" spans="1:28" ht="14.25" customHeight="1">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row>
    <row r="360" spans="1:28" ht="14.25" customHeight="1">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row>
    <row r="361" spans="1:28" ht="14.25" customHeight="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row>
    <row r="362" spans="1:28" ht="14.25" customHeight="1">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c r="AB362" s="189"/>
    </row>
    <row r="363" spans="1:28" ht="14.25" customHeight="1">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c r="AB363" s="189"/>
    </row>
    <row r="364" spans="1:28" ht="14.25" customHeight="1">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c r="AA364" s="189"/>
      <c r="AB364" s="189"/>
    </row>
    <row r="365" spans="1:28" ht="14.25" customHeight="1">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row>
    <row r="366" spans="1:28" ht="14.25" customHeight="1">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c r="AB366" s="189"/>
    </row>
    <row r="367" spans="1:28" ht="14.25" customHeight="1">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row>
    <row r="368" spans="1:28" ht="14.25" customHeight="1">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row>
    <row r="369" spans="1:28" ht="14.25" customHeight="1">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row>
    <row r="370" spans="1:28" ht="14.25" customHeight="1">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c r="AA370" s="189"/>
      <c r="AB370" s="189"/>
    </row>
    <row r="371" spans="1:28" ht="14.25" customHeight="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c r="AA371" s="189"/>
      <c r="AB371" s="189"/>
    </row>
    <row r="372" spans="1:28" ht="14.25" customHeight="1">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row>
    <row r="373" spans="1:28" ht="14.25" customHeight="1">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row>
    <row r="374" spans="1:28" ht="14.25" customHeight="1">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row>
    <row r="375" spans="1:28" ht="14.25" customHeight="1">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row>
    <row r="376" spans="1:28" ht="14.25" customHeight="1">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c r="AB376" s="189"/>
    </row>
    <row r="377" spans="1:28" ht="14.25" customHeight="1">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row>
    <row r="378" spans="1:28" ht="14.25" customHeight="1">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c r="AB378" s="189"/>
    </row>
    <row r="379" spans="1:28" ht="14.25" customHeight="1">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c r="AB379" s="189"/>
    </row>
    <row r="380" spans="1:28" ht="14.25" customHeight="1">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row>
    <row r="381" spans="1:28" ht="14.25" customHeight="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c r="AB381" s="189"/>
    </row>
    <row r="382" spans="1:28" ht="14.25" customHeight="1">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row>
    <row r="383" spans="1:28" ht="14.25" customHeight="1">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c r="AB383" s="189"/>
    </row>
    <row r="384" spans="1:28" ht="14.25" customHeight="1">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row>
    <row r="385" spans="1:28" ht="14.25" customHeight="1">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row>
    <row r="386" spans="1:28" ht="14.25" customHeight="1">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row>
    <row r="387" spans="1:28" ht="14.25" customHeight="1">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c r="AB387" s="189"/>
    </row>
    <row r="388" spans="1:28" ht="14.25" customHeight="1">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row>
    <row r="389" spans="1:28" ht="14.25" customHeight="1">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row>
    <row r="390" spans="1:28" ht="14.25" customHeight="1">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row>
    <row r="391" spans="1:28" ht="14.25" customHeight="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row>
    <row r="392" spans="1:28" ht="14.25" customHeight="1">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row>
    <row r="393" spans="1:28" ht="14.25" customHeight="1">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c r="AB393" s="189"/>
    </row>
    <row r="394" spans="1:28" ht="14.25" customHeight="1">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c r="AB394" s="189"/>
    </row>
    <row r="395" spans="1:28" ht="14.25" customHeight="1">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row>
    <row r="396" spans="1:28" ht="14.25" customHeight="1">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row>
    <row r="397" spans="1:28" ht="14.25" customHeight="1">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row>
    <row r="398" spans="1:28" ht="14.25" customHeight="1">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c r="AB398" s="189"/>
    </row>
    <row r="399" spans="1:28" ht="14.25" customHeight="1">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row>
    <row r="400" spans="1:28" ht="14.25" customHeight="1">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c r="AB400" s="189"/>
    </row>
    <row r="401" spans="1:28" ht="14.25" customHeight="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c r="AB401" s="189"/>
    </row>
    <row r="402" spans="1:28" ht="14.25" customHeight="1">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row>
    <row r="403" spans="1:28" ht="14.25" customHeight="1">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row>
    <row r="404" spans="1:28" ht="14.25" customHeight="1">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c r="AB404" s="189"/>
    </row>
    <row r="405" spans="1:28" ht="14.25" customHeight="1">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c r="AB405" s="189"/>
    </row>
    <row r="406" spans="1:28" ht="14.25" customHeight="1">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c r="AB406" s="189"/>
    </row>
    <row r="407" spans="1:28" ht="14.25" customHeight="1">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c r="AB407" s="189"/>
    </row>
    <row r="408" spans="1:28" ht="14.25" customHeight="1">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row>
    <row r="409" spans="1:28" ht="14.25" customHeight="1">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row>
    <row r="410" spans="1:28" ht="14.25" customHeight="1">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c r="AA410" s="189"/>
      <c r="AB410" s="189"/>
    </row>
    <row r="411" spans="1:28" ht="14.25" customHeight="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row>
    <row r="412" spans="1:28" ht="14.25" customHeight="1">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c r="AB412" s="189"/>
    </row>
    <row r="413" spans="1:28" ht="14.25" customHeight="1">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row>
    <row r="414" spans="1:28" ht="14.25" customHeight="1">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c r="AA414" s="189"/>
      <c r="AB414" s="189"/>
    </row>
    <row r="415" spans="1:28" ht="14.25" customHeight="1">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c r="AA415" s="189"/>
      <c r="AB415" s="189"/>
    </row>
    <row r="416" spans="1:28" ht="14.25" customHeight="1">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c r="AA416" s="189"/>
      <c r="AB416" s="189"/>
    </row>
    <row r="417" spans="1:28" ht="14.25" customHeight="1">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c r="AA417" s="189"/>
      <c r="AB417" s="189"/>
    </row>
    <row r="418" spans="1:28" ht="14.25" customHeight="1">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c r="AA418" s="189"/>
      <c r="AB418" s="189"/>
    </row>
    <row r="419" spans="1:28" ht="14.25" customHeight="1">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row>
    <row r="420" spans="1:28" ht="14.25" customHeight="1">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c r="AB420" s="189"/>
    </row>
    <row r="421" spans="1:28" ht="14.25" customHeight="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c r="AA421" s="189"/>
      <c r="AB421" s="189"/>
    </row>
    <row r="422" spans="1:28" ht="14.25" customHeight="1">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c r="AA422" s="189"/>
      <c r="AB422" s="189"/>
    </row>
    <row r="423" spans="1:28" ht="14.25" customHeight="1">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c r="AA423" s="189"/>
      <c r="AB423" s="189"/>
    </row>
    <row r="424" spans="1:28" ht="14.25" customHeight="1">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c r="AA424" s="189"/>
      <c r="AB424" s="189"/>
    </row>
    <row r="425" spans="1:28" ht="14.25" customHeight="1">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c r="AA425" s="189"/>
      <c r="AB425" s="189"/>
    </row>
    <row r="426" spans="1:28" ht="14.25" customHeight="1">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c r="AA426" s="189"/>
      <c r="AB426" s="189"/>
    </row>
    <row r="427" spans="1:28" ht="14.25" customHeight="1">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row>
    <row r="428" spans="1:28" ht="14.25" customHeight="1">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row>
    <row r="429" spans="1:28" ht="14.25" customHeight="1">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row>
    <row r="430" spans="1:28" ht="14.25" customHeight="1">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c r="AA430" s="189"/>
      <c r="AB430" s="189"/>
    </row>
    <row r="431" spans="1:28" ht="14.25" customHeight="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row>
    <row r="432" spans="1:28" ht="14.25" customHeight="1">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c r="AA432" s="189"/>
      <c r="AB432" s="189"/>
    </row>
    <row r="433" spans="1:28" ht="14.25" customHeight="1">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c r="AA433" s="189"/>
      <c r="AB433" s="189"/>
    </row>
    <row r="434" spans="1:28" ht="14.25" customHeight="1">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row>
    <row r="435" spans="1:28" ht="14.25" customHeight="1">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row>
    <row r="436" spans="1:28" ht="14.25" customHeight="1">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c r="AA436" s="189"/>
      <c r="AB436" s="189"/>
    </row>
    <row r="437" spans="1:28" ht="14.25" customHeight="1">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row>
    <row r="438" spans="1:28" ht="14.25" customHeight="1">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row>
    <row r="439" spans="1:28" ht="14.25" customHeight="1">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c r="AB439" s="189"/>
    </row>
    <row r="440" spans="1:28" ht="14.25" customHeight="1">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c r="AA440" s="189"/>
      <c r="AB440" s="189"/>
    </row>
    <row r="441" spans="1:28" ht="14.25" customHeight="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row>
    <row r="442" spans="1:28" ht="14.25" customHeight="1">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row>
    <row r="443" spans="1:28" ht="14.25" customHeight="1">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row>
    <row r="444" spans="1:28" ht="14.25" customHeight="1">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c r="AA444" s="189"/>
      <c r="AB444" s="189"/>
    </row>
    <row r="445" spans="1:28" ht="14.25" customHeight="1">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row>
    <row r="446" spans="1:28" ht="14.25" customHeight="1">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row>
    <row r="447" spans="1:28" ht="14.25" customHeight="1">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row>
    <row r="448" spans="1:28" ht="14.25" customHeight="1">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row>
    <row r="449" spans="1:28" ht="14.25" customHeight="1">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row>
    <row r="450" spans="1:28" ht="14.25" customHeight="1">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c r="AA450" s="189"/>
      <c r="AB450" s="189"/>
    </row>
    <row r="451" spans="1:28" ht="14.25" customHeight="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c r="AA451" s="189"/>
      <c r="AB451" s="189"/>
    </row>
    <row r="452" spans="1:28" ht="14.25" customHeight="1">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row>
    <row r="453" spans="1:28" ht="14.25" customHeight="1">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c r="AA453" s="189"/>
      <c r="AB453" s="189"/>
    </row>
    <row r="454" spans="1:28" ht="14.25" customHeight="1">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c r="AA454" s="189"/>
      <c r="AB454" s="189"/>
    </row>
    <row r="455" spans="1:28" ht="14.25" customHeight="1">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c r="AA455" s="189"/>
      <c r="AB455" s="189"/>
    </row>
    <row r="456" spans="1:28" ht="14.25" customHeight="1">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c r="AA456" s="189"/>
      <c r="AB456" s="189"/>
    </row>
    <row r="457" spans="1:28" ht="14.25" customHeight="1">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c r="AA457" s="189"/>
      <c r="AB457" s="189"/>
    </row>
    <row r="458" spans="1:28" ht="14.25" customHeight="1">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c r="AA458" s="189"/>
      <c r="AB458" s="189"/>
    </row>
    <row r="459" spans="1:28" ht="14.25" customHeight="1">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c r="AA459" s="189"/>
      <c r="AB459" s="189"/>
    </row>
    <row r="460" spans="1:28" ht="14.25" customHeight="1">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c r="AA460" s="189"/>
      <c r="AB460" s="189"/>
    </row>
    <row r="461" spans="1:28" ht="14.25" customHeight="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c r="AA461" s="189"/>
      <c r="AB461" s="189"/>
    </row>
    <row r="462" spans="1:28" ht="14.25" customHeight="1">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row>
    <row r="463" spans="1:28" ht="14.25" customHeight="1">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c r="AB463" s="189"/>
    </row>
    <row r="464" spans="1:28" ht="14.25" customHeight="1">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c r="AA464" s="189"/>
      <c r="AB464" s="189"/>
    </row>
    <row r="465" spans="1:28" ht="14.25" customHeight="1">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c r="AA465" s="189"/>
      <c r="AB465" s="189"/>
    </row>
    <row r="466" spans="1:28" ht="14.25" customHeight="1">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c r="AA466" s="189"/>
      <c r="AB466" s="189"/>
    </row>
    <row r="467" spans="1:28" ht="14.25" customHeight="1">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c r="AA467" s="189"/>
      <c r="AB467" s="189"/>
    </row>
    <row r="468" spans="1:28" ht="14.25" customHeight="1">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c r="AA468" s="189"/>
      <c r="AB468" s="189"/>
    </row>
    <row r="469" spans="1:28" ht="14.25" customHeight="1">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c r="AA469" s="189"/>
      <c r="AB469" s="189"/>
    </row>
    <row r="470" spans="1:28" ht="14.25" customHeight="1">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c r="AA470" s="189"/>
      <c r="AB470" s="189"/>
    </row>
    <row r="471" spans="1:28" ht="14.25" customHeight="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c r="AA471" s="189"/>
      <c r="AB471" s="189"/>
    </row>
    <row r="472" spans="1:28" ht="14.25" customHeight="1">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c r="AA472" s="189"/>
      <c r="AB472" s="189"/>
    </row>
    <row r="473" spans="1:28" ht="14.25" customHeight="1">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c r="AA473" s="189"/>
      <c r="AB473" s="189"/>
    </row>
    <row r="474" spans="1:28" ht="14.25" customHeight="1">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c r="AA474" s="189"/>
      <c r="AB474" s="189"/>
    </row>
    <row r="475" spans="1:28" ht="14.25" customHeight="1">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c r="AA475" s="189"/>
      <c r="AB475" s="189"/>
    </row>
    <row r="476" spans="1:28" ht="14.25" customHeight="1">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c r="AA476" s="189"/>
      <c r="AB476" s="189"/>
    </row>
    <row r="477" spans="1:28" ht="14.25" customHeight="1">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c r="AA477" s="189"/>
      <c r="AB477" s="189"/>
    </row>
    <row r="478" spans="1:28" ht="14.25" customHeight="1">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row>
    <row r="479" spans="1:28" ht="14.25" customHeight="1">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c r="AA479" s="189"/>
      <c r="AB479" s="189"/>
    </row>
    <row r="480" spans="1:28" ht="14.25" customHeight="1">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c r="AA480" s="189"/>
      <c r="AB480" s="189"/>
    </row>
    <row r="481" spans="1:28" ht="14.25" customHeight="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row>
    <row r="482" spans="1:28" ht="14.25" customHeight="1">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row>
    <row r="483" spans="1:28" ht="14.25" customHeight="1">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row>
    <row r="484" spans="1:28" ht="14.25" customHeight="1">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row>
    <row r="485" spans="1:28" ht="14.25" customHeight="1">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c r="AA485" s="189"/>
      <c r="AB485" s="189"/>
    </row>
    <row r="486" spans="1:28" ht="14.25" customHeight="1">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c r="AA486" s="189"/>
      <c r="AB486" s="189"/>
    </row>
    <row r="487" spans="1:28" ht="14.25" customHeight="1">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c r="AA487" s="189"/>
      <c r="AB487" s="189"/>
    </row>
    <row r="488" spans="1:28" ht="14.25" customHeight="1">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c r="AA488" s="189"/>
      <c r="AB488" s="189"/>
    </row>
    <row r="489" spans="1:28" ht="14.25" customHeight="1">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c r="AA489" s="189"/>
      <c r="AB489" s="189"/>
    </row>
    <row r="490" spans="1:28" ht="14.25" customHeight="1">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c r="AA490" s="189"/>
      <c r="AB490" s="189"/>
    </row>
    <row r="491" spans="1:28" ht="14.25" customHeight="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c r="AA491" s="189"/>
      <c r="AB491" s="189"/>
    </row>
    <row r="492" spans="1:28" ht="14.25" customHeight="1">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c r="AA492" s="189"/>
      <c r="AB492" s="189"/>
    </row>
    <row r="493" spans="1:28" ht="14.25" customHeight="1">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c r="AA493" s="189"/>
      <c r="AB493" s="189"/>
    </row>
    <row r="494" spans="1:28" ht="14.25" customHeight="1">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c r="AA494" s="189"/>
      <c r="AB494" s="189"/>
    </row>
    <row r="495" spans="1:28" ht="14.25" customHeight="1">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c r="AA495" s="189"/>
      <c r="AB495" s="189"/>
    </row>
    <row r="496" spans="1:28" ht="14.25" customHeight="1">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c r="AA496" s="189"/>
      <c r="AB496" s="189"/>
    </row>
    <row r="497" spans="1:28" ht="14.25" customHeight="1">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c r="AA497" s="189"/>
      <c r="AB497" s="189"/>
    </row>
    <row r="498" spans="1:28" ht="14.25" customHeight="1">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c r="AA498" s="189"/>
      <c r="AB498" s="189"/>
    </row>
    <row r="499" spans="1:28" ht="14.25" customHeight="1">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c r="AA499" s="189"/>
      <c r="AB499" s="189"/>
    </row>
    <row r="500" spans="1:28" ht="14.25" customHeight="1">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c r="AA500" s="189"/>
      <c r="AB500" s="189"/>
    </row>
    <row r="501" spans="1:28" ht="14.25" customHeight="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c r="AA501" s="189"/>
      <c r="AB501" s="189"/>
    </row>
    <row r="502" spans="1:28" ht="14.25" customHeight="1">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c r="AA502" s="189"/>
      <c r="AB502" s="189"/>
    </row>
    <row r="503" spans="1:28" ht="14.25" customHeight="1">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c r="AA503" s="189"/>
      <c r="AB503" s="189"/>
    </row>
    <row r="504" spans="1:28" ht="14.25" customHeight="1">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c r="AA504" s="189"/>
      <c r="AB504" s="189"/>
    </row>
    <row r="505" spans="1:28" ht="14.25" customHeight="1">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c r="AA505" s="189"/>
      <c r="AB505" s="189"/>
    </row>
    <row r="506" spans="1:28" ht="14.25" customHeight="1">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c r="AA506" s="189"/>
      <c r="AB506" s="189"/>
    </row>
    <row r="507" spans="1:28" ht="14.25" customHeight="1">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c r="AA507" s="189"/>
      <c r="AB507" s="189"/>
    </row>
    <row r="508" spans="1:28" ht="14.25" customHeight="1">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row>
    <row r="509" spans="1:28" ht="14.25" customHeight="1">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c r="AA509" s="189"/>
      <c r="AB509" s="189"/>
    </row>
    <row r="510" spans="1:28" ht="14.25" customHeight="1">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c r="AA510" s="189"/>
      <c r="AB510" s="189"/>
    </row>
    <row r="511" spans="1:28" ht="14.25" customHeight="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c r="AA511" s="189"/>
      <c r="AB511" s="189"/>
    </row>
    <row r="512" spans="1:28" ht="14.25" customHeight="1">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c r="AA512" s="189"/>
      <c r="AB512" s="189"/>
    </row>
    <row r="513" spans="1:28" ht="14.25" customHeight="1">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c r="AA513" s="189"/>
      <c r="AB513" s="189"/>
    </row>
    <row r="514" spans="1:28" ht="14.25" customHeight="1">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c r="AA514" s="189"/>
      <c r="AB514" s="189"/>
    </row>
    <row r="515" spans="1:28" ht="14.25" customHeight="1">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c r="AA515" s="189"/>
      <c r="AB515" s="189"/>
    </row>
    <row r="516" spans="1:28" ht="14.25" customHeight="1">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row>
    <row r="517" spans="1:28" ht="14.25" customHeight="1">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row>
    <row r="518" spans="1:28" ht="14.25" customHeight="1">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c r="AA518" s="189"/>
      <c r="AB518" s="189"/>
    </row>
    <row r="519" spans="1:28" ht="14.25" customHeight="1">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c r="AA519" s="189"/>
      <c r="AB519" s="189"/>
    </row>
    <row r="520" spans="1:28" ht="14.25" customHeight="1">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c r="AA520" s="189"/>
      <c r="AB520" s="189"/>
    </row>
    <row r="521" spans="1:28" ht="14.25" customHeight="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c r="AA521" s="189"/>
      <c r="AB521" s="189"/>
    </row>
    <row r="522" spans="1:28" ht="14.25" customHeight="1">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c r="AA522" s="189"/>
      <c r="AB522" s="189"/>
    </row>
    <row r="523" spans="1:28" ht="14.25" customHeight="1">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c r="AA523" s="189"/>
      <c r="AB523" s="189"/>
    </row>
    <row r="524" spans="1:28" ht="14.25" customHeight="1">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c r="AA524" s="189"/>
      <c r="AB524" s="189"/>
    </row>
    <row r="525" spans="1:28" ht="14.25" customHeight="1">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c r="AA525" s="189"/>
      <c r="AB525" s="189"/>
    </row>
    <row r="526" spans="1:28" ht="14.25" customHeight="1">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c r="AA526" s="189"/>
      <c r="AB526" s="189"/>
    </row>
    <row r="527" spans="1:28" ht="14.25" customHeight="1">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c r="AA527" s="189"/>
      <c r="AB527" s="189"/>
    </row>
    <row r="528" spans="1:28" ht="14.25" customHeight="1">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row>
    <row r="529" spans="1:28" ht="14.25" customHeight="1">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c r="AA529" s="189"/>
      <c r="AB529" s="189"/>
    </row>
    <row r="530" spans="1:28" ht="14.25" customHeight="1">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row>
    <row r="531" spans="1:28" ht="14.25" customHeight="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row>
    <row r="532" spans="1:28" ht="14.25" customHeight="1">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row>
    <row r="533" spans="1:28" ht="14.25" customHeight="1">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row>
    <row r="534" spans="1:28" ht="14.25" customHeight="1">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row>
    <row r="535" spans="1:28" ht="14.25" customHeight="1">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row>
    <row r="536" spans="1:28" ht="14.25" customHeight="1">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row>
    <row r="537" spans="1:28" ht="14.25" customHeight="1">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row>
    <row r="538" spans="1:28" ht="14.25" customHeight="1">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c r="AA538" s="189"/>
      <c r="AB538" s="189"/>
    </row>
    <row r="539" spans="1:28" ht="14.25" customHeight="1">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c r="AA539" s="189"/>
      <c r="AB539" s="189"/>
    </row>
    <row r="540" spans="1:28" ht="14.25" customHeight="1">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c r="AA540" s="189"/>
      <c r="AB540" s="189"/>
    </row>
    <row r="541" spans="1:28" ht="14.25" customHeight="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c r="AA541" s="189"/>
      <c r="AB541" s="189"/>
    </row>
    <row r="542" spans="1:28" ht="14.25" customHeight="1">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c r="AA542" s="189"/>
      <c r="AB542" s="189"/>
    </row>
    <row r="543" spans="1:28" ht="14.25" customHeight="1">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row>
    <row r="544" spans="1:28" ht="14.25" customHeight="1">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row>
    <row r="545" spans="1:28" ht="14.25" customHeight="1">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row>
    <row r="546" spans="1:28" ht="14.25" customHeight="1">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c r="AA546" s="189"/>
      <c r="AB546" s="189"/>
    </row>
    <row r="547" spans="1:28" ht="14.25" customHeight="1">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c r="AA547" s="189"/>
      <c r="AB547" s="189"/>
    </row>
    <row r="548" spans="1:28" ht="14.25" customHeight="1">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c r="AA548" s="189"/>
      <c r="AB548" s="189"/>
    </row>
    <row r="549" spans="1:28" ht="14.25" customHeight="1">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c r="AA549" s="189"/>
      <c r="AB549" s="189"/>
    </row>
    <row r="550" spans="1:28" ht="14.25" customHeight="1">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c r="AA550" s="189"/>
      <c r="AB550" s="189"/>
    </row>
    <row r="551" spans="1:28" ht="14.25" customHeight="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c r="AA551" s="189"/>
      <c r="AB551" s="189"/>
    </row>
    <row r="552" spans="1:28" ht="14.25" customHeight="1">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c r="AA552" s="189"/>
      <c r="AB552" s="189"/>
    </row>
    <row r="553" spans="1:28" ht="14.25" customHeight="1">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c r="AA553" s="189"/>
      <c r="AB553" s="189"/>
    </row>
    <row r="554" spans="1:28" ht="14.25" customHeight="1">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c r="AA554" s="189"/>
      <c r="AB554" s="189"/>
    </row>
    <row r="555" spans="1:28" ht="14.25" customHeight="1">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c r="AA555" s="189"/>
      <c r="AB555" s="189"/>
    </row>
    <row r="556" spans="1:28" ht="14.25" customHeight="1">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c r="AA556" s="189"/>
      <c r="AB556" s="189"/>
    </row>
    <row r="557" spans="1:28" ht="14.25" customHeight="1">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c r="AA557" s="189"/>
      <c r="AB557" s="189"/>
    </row>
    <row r="558" spans="1:28" ht="14.25" customHeight="1">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c r="AA558" s="189"/>
      <c r="AB558" s="189"/>
    </row>
    <row r="559" spans="1:28" ht="14.25" customHeight="1">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c r="AA559" s="189"/>
      <c r="AB559" s="189"/>
    </row>
    <row r="560" spans="1:28" ht="14.25" customHeight="1">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c r="AA560" s="189"/>
      <c r="AB560" s="189"/>
    </row>
    <row r="561" spans="1:28" ht="14.25" customHeight="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c r="AA561" s="189"/>
      <c r="AB561" s="189"/>
    </row>
    <row r="562" spans="1:28" ht="14.25" customHeight="1">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c r="AA562" s="189"/>
      <c r="AB562" s="189"/>
    </row>
    <row r="563" spans="1:28" ht="14.25" customHeight="1">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c r="AA563" s="189"/>
      <c r="AB563" s="189"/>
    </row>
    <row r="564" spans="1:28" ht="14.25" customHeight="1">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c r="AA564" s="189"/>
      <c r="AB564" s="189"/>
    </row>
    <row r="565" spans="1:28" ht="14.25" customHeight="1">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c r="AA565" s="189"/>
      <c r="AB565" s="189"/>
    </row>
    <row r="566" spans="1:28" ht="14.25" customHeight="1">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c r="AA566" s="189"/>
      <c r="AB566" s="189"/>
    </row>
    <row r="567" spans="1:28" ht="14.25" customHeight="1">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c r="AA567" s="189"/>
      <c r="AB567" s="189"/>
    </row>
    <row r="568" spans="1:28" ht="14.25" customHeight="1">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c r="AA568" s="189"/>
      <c r="AB568" s="189"/>
    </row>
    <row r="569" spans="1:28" ht="14.25" customHeight="1">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c r="AA569" s="189"/>
      <c r="AB569" s="189"/>
    </row>
    <row r="570" spans="1:28" ht="14.25" customHeight="1">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c r="AB570" s="189"/>
    </row>
    <row r="571" spans="1:28" ht="14.25" customHeight="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row>
    <row r="572" spans="1:28" ht="14.25" customHeight="1">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c r="AA572" s="189"/>
      <c r="AB572" s="189"/>
    </row>
    <row r="573" spans="1:28" ht="14.25" customHeight="1">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c r="AA573" s="189"/>
      <c r="AB573" s="189"/>
    </row>
    <row r="574" spans="1:28" ht="14.25" customHeight="1">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c r="AA574" s="189"/>
      <c r="AB574" s="189"/>
    </row>
    <row r="575" spans="1:28" ht="14.25" customHeight="1">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c r="AA575" s="189"/>
      <c r="AB575" s="189"/>
    </row>
    <row r="576" spans="1:28" ht="14.25" customHeight="1">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c r="AA576" s="189"/>
      <c r="AB576" s="189"/>
    </row>
    <row r="577" spans="1:28" ht="14.25" customHeight="1">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c r="AA577" s="189"/>
      <c r="AB577" s="189"/>
    </row>
    <row r="578" spans="1:28" ht="14.25" customHeight="1">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c r="AA578" s="189"/>
      <c r="AB578" s="189"/>
    </row>
    <row r="579" spans="1:28" ht="14.25" customHeight="1">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c r="AA579" s="189"/>
      <c r="AB579" s="189"/>
    </row>
    <row r="580" spans="1:28" ht="14.25" customHeight="1">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c r="AA580" s="189"/>
      <c r="AB580" s="189"/>
    </row>
    <row r="581" spans="1:28" ht="14.25" customHeight="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c r="AA581" s="189"/>
      <c r="AB581" s="189"/>
    </row>
    <row r="582" spans="1:28" ht="14.25" customHeight="1">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c r="AA582" s="189"/>
      <c r="AB582" s="189"/>
    </row>
    <row r="583" spans="1:28" ht="14.25" customHeight="1">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c r="AA583" s="189"/>
      <c r="AB583" s="189"/>
    </row>
    <row r="584" spans="1:28" ht="14.25" customHeight="1">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c r="AA584" s="189"/>
      <c r="AB584" s="189"/>
    </row>
    <row r="585" spans="1:28" ht="14.25" customHeight="1">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c r="AA585" s="189"/>
      <c r="AB585" s="189"/>
    </row>
    <row r="586" spans="1:28" ht="14.25" customHeight="1">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c r="AA586" s="189"/>
      <c r="AB586" s="189"/>
    </row>
    <row r="587" spans="1:28" ht="14.25" customHeight="1">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c r="AA587" s="189"/>
      <c r="AB587" s="189"/>
    </row>
    <row r="588" spans="1:28" ht="14.25" customHeight="1">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c r="AA588" s="189"/>
      <c r="AB588" s="189"/>
    </row>
    <row r="589" spans="1:28" ht="14.25" customHeight="1">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row>
    <row r="590" spans="1:28" ht="14.25" customHeight="1">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row>
    <row r="591" spans="1:28" ht="14.25" customHeight="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row>
    <row r="592" spans="1:28" ht="14.25" customHeight="1">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c r="AA592" s="189"/>
      <c r="AB592" s="189"/>
    </row>
    <row r="593" spans="1:28" ht="14.25" customHeight="1">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c r="AA593" s="189"/>
      <c r="AB593" s="189"/>
    </row>
    <row r="594" spans="1:28" ht="14.25" customHeight="1">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c r="AA594" s="189"/>
      <c r="AB594" s="189"/>
    </row>
    <row r="595" spans="1:28" ht="14.25" customHeight="1">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c r="AA595" s="189"/>
      <c r="AB595" s="189"/>
    </row>
    <row r="596" spans="1:28" ht="14.25" customHeight="1">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c r="AA596" s="189"/>
      <c r="AB596" s="189"/>
    </row>
    <row r="597" spans="1:28" ht="14.25" customHeight="1">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c r="AA597" s="189"/>
      <c r="AB597" s="189"/>
    </row>
    <row r="598" spans="1:28" ht="14.25" customHeight="1">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c r="AA598" s="189"/>
      <c r="AB598" s="189"/>
    </row>
    <row r="599" spans="1:28" ht="14.25" customHeight="1">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c r="AA599" s="189"/>
      <c r="AB599" s="189"/>
    </row>
    <row r="600" spans="1:28" ht="14.25" customHeight="1">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c r="AA600" s="189"/>
      <c r="AB600" s="189"/>
    </row>
    <row r="601" spans="1:28" ht="14.25" customHeight="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c r="AA601" s="189"/>
      <c r="AB601" s="189"/>
    </row>
    <row r="602" spans="1:28" ht="14.25" customHeight="1">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c r="AA602" s="189"/>
      <c r="AB602" s="189"/>
    </row>
    <row r="603" spans="1:28" ht="14.25" customHeight="1">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c r="AA603" s="189"/>
      <c r="AB603" s="189"/>
    </row>
    <row r="604" spans="1:28" ht="14.25" customHeight="1">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c r="AA604" s="189"/>
      <c r="AB604" s="189"/>
    </row>
    <row r="605" spans="1:28" ht="14.25" customHeight="1">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c r="AA605" s="189"/>
      <c r="AB605" s="189"/>
    </row>
    <row r="606" spans="1:28" ht="14.25" customHeight="1">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c r="AA606" s="189"/>
      <c r="AB606" s="189"/>
    </row>
    <row r="607" spans="1:28" ht="14.25" customHeight="1">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c r="AA607" s="189"/>
      <c r="AB607" s="189"/>
    </row>
    <row r="608" spans="1:28" ht="14.25" customHeight="1">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c r="AA608" s="189"/>
      <c r="AB608" s="189"/>
    </row>
    <row r="609" spans="1:28" ht="14.25" customHeight="1">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c r="AA609" s="189"/>
      <c r="AB609" s="189"/>
    </row>
    <row r="610" spans="1:28" ht="14.25" customHeight="1">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c r="AA610" s="189"/>
      <c r="AB610" s="189"/>
    </row>
    <row r="611" spans="1:28" ht="14.25" customHeight="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c r="AA611" s="189"/>
      <c r="AB611" s="189"/>
    </row>
    <row r="612" spans="1:28" ht="14.25" customHeight="1">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c r="AA612" s="189"/>
      <c r="AB612" s="189"/>
    </row>
    <row r="613" spans="1:28" ht="14.25" customHeight="1">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c r="AA613" s="189"/>
      <c r="AB613" s="189"/>
    </row>
    <row r="614" spans="1:28" ht="14.25" customHeight="1">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c r="AA614" s="189"/>
      <c r="AB614" s="189"/>
    </row>
    <row r="615" spans="1:28" ht="14.25" customHeight="1">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c r="AA615" s="189"/>
      <c r="AB615" s="189"/>
    </row>
    <row r="616" spans="1:28" ht="14.25" customHeight="1">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c r="AA616" s="189"/>
      <c r="AB616" s="189"/>
    </row>
    <row r="617" spans="1:28" ht="14.25" customHeight="1">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c r="AA617" s="189"/>
      <c r="AB617" s="189"/>
    </row>
    <row r="618" spans="1:28" ht="14.25" customHeight="1">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row>
    <row r="619" spans="1:28" ht="14.25" customHeight="1">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c r="AA619" s="189"/>
      <c r="AB619" s="189"/>
    </row>
    <row r="620" spans="1:28" ht="14.25" customHeight="1">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c r="AA620" s="189"/>
      <c r="AB620" s="189"/>
    </row>
    <row r="621" spans="1:28" ht="14.25" customHeight="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c r="AA621" s="189"/>
      <c r="AB621" s="189"/>
    </row>
    <row r="622" spans="1:28" ht="14.25" customHeight="1">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c r="AA622" s="189"/>
      <c r="AB622" s="189"/>
    </row>
    <row r="623" spans="1:28" ht="14.25" customHeight="1">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c r="AA623" s="189"/>
      <c r="AB623" s="189"/>
    </row>
    <row r="624" spans="1:28" ht="14.25" customHeight="1">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row>
    <row r="625" spans="1:28" ht="14.25" customHeight="1">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c r="AA625" s="189"/>
      <c r="AB625" s="189"/>
    </row>
    <row r="626" spans="1:28" ht="14.25" customHeight="1">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c r="AA626" s="189"/>
      <c r="AB626" s="189"/>
    </row>
    <row r="627" spans="1:28" ht="14.25" customHeight="1">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c r="AA627" s="189"/>
      <c r="AB627" s="189"/>
    </row>
    <row r="628" spans="1:28" ht="14.25" customHeight="1">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c r="AA628" s="189"/>
      <c r="AB628" s="189"/>
    </row>
    <row r="629" spans="1:28" ht="14.25" customHeight="1">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c r="AA629" s="189"/>
      <c r="AB629" s="189"/>
    </row>
    <row r="630" spans="1:28" ht="14.25" customHeight="1">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c r="AA630" s="189"/>
      <c r="AB630" s="189"/>
    </row>
    <row r="631" spans="1:28" ht="14.25" customHeight="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c r="AA631" s="189"/>
      <c r="AB631" s="189"/>
    </row>
    <row r="632" spans="1:28" ht="14.25" customHeight="1">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c r="AA632" s="189"/>
      <c r="AB632" s="189"/>
    </row>
    <row r="633" spans="1:28" ht="14.25" customHeight="1">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c r="AA633" s="189"/>
      <c r="AB633" s="189"/>
    </row>
    <row r="634" spans="1:28" ht="14.25" customHeight="1">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c r="AA634" s="189"/>
      <c r="AB634" s="189"/>
    </row>
    <row r="635" spans="1:28" ht="14.25" customHeight="1">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c r="AA635" s="189"/>
      <c r="AB635" s="189"/>
    </row>
    <row r="636" spans="1:28" ht="14.25" customHeight="1">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c r="AA636" s="189"/>
      <c r="AB636" s="189"/>
    </row>
    <row r="637" spans="1:28" ht="14.25" customHeigh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c r="AA637" s="189"/>
      <c r="AB637" s="189"/>
    </row>
    <row r="638" spans="1:28" ht="14.25" customHeight="1">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c r="AB638" s="189"/>
    </row>
    <row r="639" spans="1:28" ht="14.25" customHeight="1">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c r="AA639" s="189"/>
      <c r="AB639" s="189"/>
    </row>
    <row r="640" spans="1:28" ht="14.25" customHeight="1">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c r="AB640" s="189"/>
    </row>
    <row r="641" spans="1:28" ht="14.25" customHeight="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c r="AA641" s="189"/>
      <c r="AB641" s="189"/>
    </row>
    <row r="642" spans="1:28" ht="14.25" customHeight="1">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c r="AB642" s="189"/>
    </row>
    <row r="643" spans="1:28" ht="14.25" customHeight="1">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row>
    <row r="644" spans="1:28" ht="14.25" customHeight="1">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row>
    <row r="645" spans="1:28" ht="14.25" customHeight="1">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row>
    <row r="646" spans="1:28" ht="14.25" customHeight="1">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c r="AB646" s="189"/>
    </row>
    <row r="647" spans="1:28" ht="14.25" customHeight="1">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c r="AA647" s="189"/>
      <c r="AB647" s="189"/>
    </row>
    <row r="648" spans="1:28" ht="14.25" customHeight="1">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c r="AA648" s="189"/>
      <c r="AB648" s="189"/>
    </row>
    <row r="649" spans="1:28" ht="14.25" customHeight="1">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c r="AA649" s="189"/>
      <c r="AB649" s="189"/>
    </row>
    <row r="650" spans="1:28" ht="14.25" customHeight="1">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c r="AA650" s="189"/>
      <c r="AB650" s="189"/>
    </row>
    <row r="651" spans="1:28" ht="14.25" customHeight="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c r="AA651" s="189"/>
      <c r="AB651" s="189"/>
    </row>
    <row r="652" spans="1:28" ht="14.25" customHeight="1">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c r="AA652" s="189"/>
      <c r="AB652" s="189"/>
    </row>
    <row r="653" spans="1:28" ht="14.25" customHeight="1">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c r="AA653" s="189"/>
      <c r="AB653" s="189"/>
    </row>
    <row r="654" spans="1:28" ht="14.25" customHeight="1">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c r="AA654" s="189"/>
      <c r="AB654" s="189"/>
    </row>
    <row r="655" spans="1:28" ht="14.25" customHeight="1">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c r="AA655" s="189"/>
      <c r="AB655" s="189"/>
    </row>
    <row r="656" spans="1:28" ht="14.25" customHeight="1">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c r="AA656" s="189"/>
      <c r="AB656" s="189"/>
    </row>
    <row r="657" spans="1:28" ht="14.25" customHeight="1">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c r="AA657" s="189"/>
      <c r="AB657" s="189"/>
    </row>
    <row r="658" spans="1:28" ht="14.25" customHeight="1">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c r="AA658" s="189"/>
      <c r="AB658" s="189"/>
    </row>
    <row r="659" spans="1:28" ht="14.25" customHeight="1">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c r="AA659" s="189"/>
      <c r="AB659" s="189"/>
    </row>
    <row r="660" spans="1:28" ht="14.25" customHeight="1">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c r="AA660" s="189"/>
      <c r="AB660" s="189"/>
    </row>
    <row r="661" spans="1:28" ht="14.25" customHeight="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c r="AA661" s="189"/>
      <c r="AB661" s="189"/>
    </row>
    <row r="662" spans="1:28" ht="14.25" customHeight="1">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c r="AA662" s="189"/>
      <c r="AB662" s="189"/>
    </row>
    <row r="663" spans="1:28" ht="14.25" customHeight="1">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c r="AA663" s="189"/>
      <c r="AB663" s="189"/>
    </row>
    <row r="664" spans="1:28" ht="14.25" customHeight="1">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c r="AA664" s="189"/>
      <c r="AB664" s="189"/>
    </row>
    <row r="665" spans="1:28" ht="14.25" customHeight="1">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c r="AA665" s="189"/>
      <c r="AB665" s="189"/>
    </row>
    <row r="666" spans="1:28" ht="14.25" customHeight="1">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c r="AA666" s="189"/>
      <c r="AB666" s="189"/>
    </row>
    <row r="667" spans="1:28" ht="14.25" customHeight="1">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c r="AA667" s="189"/>
      <c r="AB667" s="189"/>
    </row>
    <row r="668" spans="1:28" ht="14.25" customHeight="1">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c r="AA668" s="189"/>
      <c r="AB668" s="189"/>
    </row>
    <row r="669" spans="1:28" ht="14.25" customHeight="1">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c r="AA669" s="189"/>
      <c r="AB669" s="189"/>
    </row>
    <row r="670" spans="1:28" ht="14.25" customHeight="1">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c r="AA670" s="189"/>
      <c r="AB670" s="189"/>
    </row>
    <row r="671" spans="1:28" ht="14.25" customHeight="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c r="AA671" s="189"/>
      <c r="AB671" s="189"/>
    </row>
    <row r="672" spans="1:28" ht="14.25" customHeight="1">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c r="AA672" s="189"/>
      <c r="AB672" s="189"/>
    </row>
    <row r="673" spans="1:28" ht="14.25" customHeight="1">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c r="AA673" s="189"/>
      <c r="AB673" s="189"/>
    </row>
    <row r="674" spans="1:28" ht="14.25" customHeight="1">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c r="AA674" s="189"/>
      <c r="AB674" s="189"/>
    </row>
    <row r="675" spans="1:28" ht="14.25" customHeight="1">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c r="AA675" s="189"/>
      <c r="AB675" s="189"/>
    </row>
    <row r="676" spans="1:28" ht="14.25" customHeight="1">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c r="AA676" s="189"/>
      <c r="AB676" s="189"/>
    </row>
    <row r="677" spans="1:28" ht="14.25" customHeight="1">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c r="AA677" s="189"/>
      <c r="AB677" s="189"/>
    </row>
    <row r="678" spans="1:28" ht="14.25" customHeight="1">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c r="AA678" s="189"/>
      <c r="AB678" s="189"/>
    </row>
    <row r="679" spans="1:28" ht="14.25" customHeight="1">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c r="AB679" s="189"/>
    </row>
    <row r="680" spans="1:28" ht="14.25" customHeight="1">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c r="AA680" s="189"/>
      <c r="AB680" s="189"/>
    </row>
    <row r="681" spans="1:28" ht="14.25" customHeight="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c r="AA681" s="189"/>
      <c r="AB681" s="189"/>
    </row>
    <row r="682" spans="1:28" ht="14.25" customHeight="1">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c r="AA682" s="189"/>
      <c r="AB682" s="189"/>
    </row>
    <row r="683" spans="1:28" ht="14.25" customHeight="1">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c r="AA683" s="189"/>
      <c r="AB683" s="189"/>
    </row>
    <row r="684" spans="1:28" ht="14.25" customHeight="1">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c r="AA684" s="189"/>
      <c r="AB684" s="189"/>
    </row>
    <row r="685" spans="1:28" ht="14.25" customHeight="1">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c r="AA685" s="189"/>
      <c r="AB685" s="189"/>
    </row>
    <row r="686" spans="1:28" ht="14.25" customHeight="1">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c r="AA686" s="189"/>
      <c r="AB686" s="189"/>
    </row>
    <row r="687" spans="1:28" ht="14.25" customHeight="1">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c r="AA687" s="189"/>
      <c r="AB687" s="189"/>
    </row>
    <row r="688" spans="1:28" ht="14.25" customHeight="1">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c r="AA688" s="189"/>
      <c r="AB688" s="189"/>
    </row>
    <row r="689" spans="1:28" ht="14.25" customHeight="1">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c r="AA689" s="189"/>
      <c r="AB689" s="189"/>
    </row>
    <row r="690" spans="1:28" ht="14.25" customHeight="1">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c r="AA690" s="189"/>
      <c r="AB690" s="189"/>
    </row>
    <row r="691" spans="1:28" ht="14.25" customHeight="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c r="AA691" s="189"/>
      <c r="AB691" s="189"/>
    </row>
    <row r="692" spans="1:28" ht="14.25" customHeight="1">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c r="AA692" s="189"/>
      <c r="AB692" s="189"/>
    </row>
    <row r="693" spans="1:28" ht="14.25" customHeight="1">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c r="AA693" s="189"/>
      <c r="AB693" s="189"/>
    </row>
    <row r="694" spans="1:28" ht="14.25" customHeight="1">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c r="AA694" s="189"/>
      <c r="AB694" s="189"/>
    </row>
    <row r="695" spans="1:28" ht="14.25" customHeight="1">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row>
    <row r="696" spans="1:28" ht="14.25" customHeight="1">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c r="AA696" s="189"/>
      <c r="AB696" s="189"/>
    </row>
    <row r="697" spans="1:28" ht="14.25" customHeight="1">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row>
    <row r="698" spans="1:28" ht="14.25" customHeight="1">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row>
    <row r="699" spans="1:28" ht="14.25" customHeight="1">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c r="AB699" s="189"/>
    </row>
    <row r="700" spans="1:28" ht="14.25" customHeight="1">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c r="AA700" s="189"/>
      <c r="AB700" s="189"/>
    </row>
    <row r="701" spans="1:28" ht="14.25" customHeight="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c r="AA701" s="189"/>
      <c r="AB701" s="189"/>
    </row>
    <row r="702" spans="1:28" ht="14.25" customHeight="1">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c r="AA702" s="189"/>
      <c r="AB702" s="189"/>
    </row>
    <row r="703" spans="1:28" ht="14.25" customHeight="1">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c r="AA703" s="189"/>
      <c r="AB703" s="189"/>
    </row>
    <row r="704" spans="1:28" ht="14.25" customHeight="1">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c r="AA704" s="189"/>
      <c r="AB704" s="189"/>
    </row>
    <row r="705" spans="1:28" ht="14.25" customHeight="1">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c r="AA705" s="189"/>
      <c r="AB705" s="189"/>
    </row>
    <row r="706" spans="1:28" ht="14.25" customHeight="1">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c r="AA706" s="189"/>
      <c r="AB706" s="189"/>
    </row>
    <row r="707" spans="1:28" ht="14.25" customHeight="1">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c r="AA707" s="189"/>
      <c r="AB707" s="189"/>
    </row>
    <row r="708" spans="1:28" ht="14.25" customHeight="1">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c r="AA708" s="189"/>
      <c r="AB708" s="189"/>
    </row>
    <row r="709" spans="1:28" ht="14.25" customHeight="1">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c r="AA709" s="189"/>
      <c r="AB709" s="189"/>
    </row>
    <row r="710" spans="1:28" ht="14.25" customHeight="1">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c r="AB710" s="189"/>
    </row>
    <row r="711" spans="1:28" ht="14.25" customHeight="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c r="AA711" s="189"/>
      <c r="AB711" s="189"/>
    </row>
    <row r="712" spans="1:28" ht="14.25" customHeight="1">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c r="AA712" s="189"/>
      <c r="AB712" s="189"/>
    </row>
    <row r="713" spans="1:28" ht="14.25" customHeight="1">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row>
    <row r="714" spans="1:28" ht="14.25" customHeight="1">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c r="AA714" s="189"/>
      <c r="AB714" s="189"/>
    </row>
    <row r="715" spans="1:28" ht="14.25" customHeight="1">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c r="AA715" s="189"/>
      <c r="AB715" s="189"/>
    </row>
    <row r="716" spans="1:28" ht="14.25" customHeight="1">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c r="AA716" s="189"/>
      <c r="AB716" s="189"/>
    </row>
    <row r="717" spans="1:28" ht="14.25" customHeight="1">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c r="AA717" s="189"/>
      <c r="AB717" s="189"/>
    </row>
    <row r="718" spans="1:28" ht="14.25" customHeight="1">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c r="AA718" s="189"/>
      <c r="AB718" s="189"/>
    </row>
    <row r="719" spans="1:28" ht="14.25" customHeight="1">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row>
    <row r="720" spans="1:28" ht="14.25" customHeight="1">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c r="AA720" s="189"/>
      <c r="AB720" s="189"/>
    </row>
    <row r="721" spans="1:28" ht="14.25" customHeight="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c r="AA721" s="189"/>
      <c r="AB721" s="189"/>
    </row>
    <row r="722" spans="1:28" ht="14.25" customHeight="1">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c r="AA722" s="189"/>
      <c r="AB722" s="189"/>
    </row>
    <row r="723" spans="1:28" ht="14.25" customHeight="1">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c r="AA723" s="189"/>
      <c r="AB723" s="189"/>
    </row>
    <row r="724" spans="1:28" ht="14.25" customHeight="1">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c r="AA724" s="189"/>
      <c r="AB724" s="189"/>
    </row>
    <row r="725" spans="1:28" ht="14.25" customHeight="1">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c r="AA725" s="189"/>
      <c r="AB725" s="189"/>
    </row>
    <row r="726" spans="1:28" ht="14.25" customHeight="1">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c r="AA726" s="189"/>
      <c r="AB726" s="189"/>
    </row>
    <row r="727" spans="1:28" ht="14.25" customHeight="1">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c r="AA727" s="189"/>
      <c r="AB727" s="189"/>
    </row>
    <row r="728" spans="1:28" ht="14.25" customHeight="1">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c r="AA728" s="189"/>
      <c r="AB728" s="189"/>
    </row>
    <row r="729" spans="1:28" ht="14.25" customHeight="1">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c r="AA729" s="189"/>
      <c r="AB729" s="189"/>
    </row>
    <row r="730" spans="1:28" ht="14.25" customHeight="1">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c r="AA730" s="189"/>
      <c r="AB730" s="189"/>
    </row>
    <row r="731" spans="1:28" ht="14.25" customHeight="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c r="AA731" s="189"/>
      <c r="AB731" s="189"/>
    </row>
    <row r="732" spans="1:28" ht="14.25" customHeight="1">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c r="AA732" s="189"/>
      <c r="AB732" s="189"/>
    </row>
    <row r="733" spans="1:28" ht="14.25" customHeight="1">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c r="AA733" s="189"/>
      <c r="AB733" s="189"/>
    </row>
    <row r="734" spans="1:28" ht="14.25" customHeight="1">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c r="AA734" s="189"/>
      <c r="AB734" s="189"/>
    </row>
    <row r="735" spans="1:28" ht="14.25" customHeight="1">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c r="AA735" s="189"/>
      <c r="AB735" s="189"/>
    </row>
    <row r="736" spans="1:28" ht="14.25" customHeight="1">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c r="AA736" s="189"/>
      <c r="AB736" s="189"/>
    </row>
    <row r="737" spans="1:28" ht="14.25" customHeight="1">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c r="AA737" s="189"/>
      <c r="AB737" s="189"/>
    </row>
    <row r="738" spans="1:28" ht="14.25" customHeight="1">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c r="AA738" s="189"/>
      <c r="AB738" s="189"/>
    </row>
    <row r="739" spans="1:28" ht="14.25" customHeight="1">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c r="AA739" s="189"/>
      <c r="AB739" s="189"/>
    </row>
    <row r="740" spans="1:28" ht="14.25" customHeight="1">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c r="AA740" s="189"/>
      <c r="AB740" s="189"/>
    </row>
    <row r="741" spans="1:28" ht="14.25" customHeight="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c r="AA741" s="189"/>
      <c r="AB741" s="189"/>
    </row>
    <row r="742" spans="1:28" ht="14.25" customHeight="1">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c r="AA742" s="189"/>
      <c r="AB742" s="189"/>
    </row>
    <row r="743" spans="1:28" ht="14.25" customHeight="1">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c r="AA743" s="189"/>
      <c r="AB743" s="189"/>
    </row>
    <row r="744" spans="1:28" ht="14.25" customHeight="1">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c r="AA744" s="189"/>
      <c r="AB744" s="189"/>
    </row>
    <row r="745" spans="1:28" ht="14.25" customHeight="1">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c r="AA745" s="189"/>
      <c r="AB745" s="189"/>
    </row>
    <row r="746" spans="1:28" ht="14.25" customHeight="1">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c r="AA746" s="189"/>
      <c r="AB746" s="189"/>
    </row>
    <row r="747" spans="1:28" ht="14.25" customHeight="1">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c r="AA747" s="189"/>
      <c r="AB747" s="189"/>
    </row>
    <row r="748" spans="1:28" ht="14.25" customHeight="1">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c r="AA748" s="189"/>
      <c r="AB748" s="189"/>
    </row>
    <row r="749" spans="1:28" ht="14.25" customHeight="1">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c r="AA749" s="189"/>
      <c r="AB749" s="189"/>
    </row>
    <row r="750" spans="1:28" ht="14.25" customHeight="1">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c r="AA750" s="189"/>
      <c r="AB750" s="189"/>
    </row>
    <row r="751" spans="1:28" ht="14.25" customHeight="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c r="AA751" s="189"/>
      <c r="AB751" s="189"/>
    </row>
    <row r="752" spans="1:28" ht="14.25" customHeight="1">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c r="AA752" s="189"/>
      <c r="AB752" s="189"/>
    </row>
    <row r="753" spans="1:28" ht="14.25" customHeight="1">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c r="AA753" s="189"/>
      <c r="AB753" s="189"/>
    </row>
    <row r="754" spans="1:28" ht="14.25" customHeight="1">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c r="AA754" s="189"/>
      <c r="AB754" s="189"/>
    </row>
    <row r="755" spans="1:28" ht="14.25" customHeight="1">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c r="AA755" s="189"/>
      <c r="AB755" s="189"/>
    </row>
    <row r="756" spans="1:28" ht="14.25" customHeight="1">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c r="AA756" s="189"/>
      <c r="AB756" s="189"/>
    </row>
    <row r="757" spans="1:28" ht="14.25" customHeight="1">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c r="AA757" s="189"/>
      <c r="AB757" s="189"/>
    </row>
    <row r="758" spans="1:28" ht="14.25" customHeight="1">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c r="AA758" s="189"/>
      <c r="AB758" s="189"/>
    </row>
    <row r="759" spans="1:28" ht="14.25" customHeight="1">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c r="AA759" s="189"/>
      <c r="AB759" s="189"/>
    </row>
    <row r="760" spans="1:28" ht="14.25" customHeight="1">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c r="AA760" s="189"/>
      <c r="AB760" s="189"/>
    </row>
    <row r="761" spans="1:28" ht="14.25" customHeight="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c r="AA761" s="189"/>
      <c r="AB761" s="189"/>
    </row>
    <row r="762" spans="1:28" ht="14.25" customHeight="1">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c r="AA762" s="189"/>
      <c r="AB762" s="189"/>
    </row>
    <row r="763" spans="1:28" ht="14.25" customHeight="1">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c r="AA763" s="189"/>
      <c r="AB763" s="189"/>
    </row>
    <row r="764" spans="1:28" ht="14.25" customHeight="1">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c r="AA764" s="189"/>
      <c r="AB764" s="189"/>
    </row>
    <row r="765" spans="1:28" ht="14.25" customHeight="1">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c r="AA765" s="189"/>
      <c r="AB765" s="189"/>
    </row>
    <row r="766" spans="1:28" ht="14.25" customHeight="1">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c r="AA766" s="189"/>
      <c r="AB766" s="189"/>
    </row>
    <row r="767" spans="1:28" ht="14.25" customHeight="1">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c r="AA767" s="189"/>
      <c r="AB767" s="189"/>
    </row>
    <row r="768" spans="1:28" ht="14.25" customHeight="1">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c r="AA768" s="189"/>
      <c r="AB768" s="189"/>
    </row>
    <row r="769" spans="1:28" ht="14.25" customHeight="1">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c r="AA769" s="189"/>
      <c r="AB769" s="189"/>
    </row>
    <row r="770" spans="1:28" ht="14.25" customHeight="1">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c r="AA770" s="189"/>
      <c r="AB770" s="189"/>
    </row>
    <row r="771" spans="1:28" ht="14.25" customHeight="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c r="AA771" s="189"/>
      <c r="AB771" s="189"/>
    </row>
    <row r="772" spans="1:28" ht="14.25" customHeight="1">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c r="AA772" s="189"/>
      <c r="AB772" s="189"/>
    </row>
    <row r="773" spans="1:28" ht="14.25" customHeight="1">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c r="AA773" s="189"/>
      <c r="AB773" s="189"/>
    </row>
    <row r="774" spans="1:28" ht="14.25" customHeight="1">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c r="AA774" s="189"/>
      <c r="AB774" s="189"/>
    </row>
    <row r="775" spans="1:28" ht="14.25" customHeight="1">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c r="AA775" s="189"/>
      <c r="AB775" s="189"/>
    </row>
    <row r="776" spans="1:28" ht="14.25" customHeight="1">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c r="AA776" s="189"/>
      <c r="AB776" s="189"/>
    </row>
    <row r="777" spans="1:28" ht="14.25" customHeight="1">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c r="AA777" s="189"/>
      <c r="AB777" s="189"/>
    </row>
    <row r="778" spans="1:28" ht="14.25" customHeight="1">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c r="AA778" s="189"/>
      <c r="AB778" s="189"/>
    </row>
    <row r="779" spans="1:28" ht="14.25" customHeight="1">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c r="AA779" s="189"/>
      <c r="AB779" s="189"/>
    </row>
    <row r="780" spans="1:28" ht="14.25" customHeight="1">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c r="AA780" s="189"/>
      <c r="AB780" s="189"/>
    </row>
    <row r="781" spans="1:28" ht="14.25" customHeight="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c r="AA781" s="189"/>
      <c r="AB781" s="189"/>
    </row>
    <row r="782" spans="1:28" ht="14.25" customHeight="1">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c r="AA782" s="189"/>
      <c r="AB782" s="189"/>
    </row>
    <row r="783" spans="1:28" ht="14.25" customHeight="1">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c r="AA783" s="189"/>
      <c r="AB783" s="189"/>
    </row>
    <row r="784" spans="1:28" ht="14.25" customHeight="1">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c r="AA784" s="189"/>
      <c r="AB784" s="189"/>
    </row>
    <row r="785" spans="1:28" ht="14.25" customHeight="1">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c r="AA785" s="189"/>
      <c r="AB785" s="189"/>
    </row>
    <row r="786" spans="1:28" ht="14.25" customHeight="1">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c r="AA786" s="189"/>
      <c r="AB786" s="189"/>
    </row>
    <row r="787" spans="1:28" ht="14.25" customHeight="1">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c r="AA787" s="189"/>
      <c r="AB787" s="189"/>
    </row>
    <row r="788" spans="1:28" ht="14.25" customHeight="1">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c r="AA788" s="189"/>
      <c r="AB788" s="189"/>
    </row>
    <row r="789" spans="1:28" ht="14.25" customHeight="1">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c r="AA789" s="189"/>
      <c r="AB789" s="189"/>
    </row>
    <row r="790" spans="1:28" ht="14.25" customHeight="1">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c r="AA790" s="189"/>
      <c r="AB790" s="189"/>
    </row>
    <row r="791" spans="1:28" ht="14.25" customHeight="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c r="AA791" s="189"/>
      <c r="AB791" s="189"/>
    </row>
    <row r="792" spans="1:28" ht="14.25" customHeight="1">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c r="AA792" s="189"/>
      <c r="AB792" s="189"/>
    </row>
    <row r="793" spans="1:28" ht="14.25" customHeight="1">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c r="AA793" s="189"/>
      <c r="AB793" s="189"/>
    </row>
    <row r="794" spans="1:28" ht="14.25" customHeight="1">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c r="AA794" s="189"/>
      <c r="AB794" s="189"/>
    </row>
    <row r="795" spans="1:28" ht="14.25" customHeight="1">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c r="AA795" s="189"/>
      <c r="AB795" s="189"/>
    </row>
    <row r="796" spans="1:28" ht="14.25" customHeight="1">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c r="AA796" s="189"/>
      <c r="AB796" s="189"/>
    </row>
    <row r="797" spans="1:28" ht="14.25" customHeight="1">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c r="AA797" s="189"/>
      <c r="AB797" s="189"/>
    </row>
    <row r="798" spans="1:28" ht="14.25" customHeight="1">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c r="AA798" s="189"/>
      <c r="AB798" s="189"/>
    </row>
    <row r="799" spans="1:28" ht="14.25" customHeight="1">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c r="AA799" s="189"/>
      <c r="AB799" s="189"/>
    </row>
    <row r="800" spans="1:28" ht="14.25" customHeight="1">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c r="AA800" s="189"/>
      <c r="AB800" s="189"/>
    </row>
    <row r="801" spans="1:28" ht="14.25" customHeight="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c r="AA801" s="189"/>
      <c r="AB801" s="189"/>
    </row>
    <row r="802" spans="1:28" ht="14.25" customHeight="1">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c r="AA802" s="189"/>
      <c r="AB802" s="189"/>
    </row>
    <row r="803" spans="1:28" ht="14.25" customHeight="1">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c r="AA803" s="189"/>
      <c r="AB803" s="189"/>
    </row>
    <row r="804" spans="1:28" ht="14.25" customHeight="1">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c r="AA804" s="189"/>
      <c r="AB804" s="189"/>
    </row>
    <row r="805" spans="1:28" ht="14.25" customHeight="1">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c r="AA805" s="189"/>
      <c r="AB805" s="189"/>
    </row>
    <row r="806" spans="1:28" ht="14.25" customHeight="1">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c r="AA806" s="189"/>
      <c r="AB806" s="189"/>
    </row>
    <row r="807" spans="1:28" ht="14.25" customHeight="1">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c r="AA807" s="189"/>
      <c r="AB807" s="189"/>
    </row>
    <row r="808" spans="1:28" ht="14.25" customHeight="1">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c r="AA808" s="189"/>
      <c r="AB808" s="189"/>
    </row>
    <row r="809" spans="1:28" ht="14.25" customHeight="1">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c r="AA809" s="189"/>
      <c r="AB809" s="189"/>
    </row>
    <row r="810" spans="1:28" ht="14.25" customHeight="1">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c r="AA810" s="189"/>
      <c r="AB810" s="189"/>
    </row>
    <row r="811" spans="1:28" ht="14.25" customHeight="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c r="AA811" s="189"/>
      <c r="AB811" s="189"/>
    </row>
    <row r="812" spans="1:28" ht="14.25" customHeight="1">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c r="AA812" s="189"/>
      <c r="AB812" s="189"/>
    </row>
    <row r="813" spans="1:28" ht="14.25" customHeight="1">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c r="AA813" s="189"/>
      <c r="AB813" s="189"/>
    </row>
    <row r="814" spans="1:28" ht="14.25" customHeight="1">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c r="AA814" s="189"/>
      <c r="AB814" s="189"/>
    </row>
    <row r="815" spans="1:28" ht="14.25" customHeight="1">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c r="AA815" s="189"/>
      <c r="AB815" s="189"/>
    </row>
    <row r="816" spans="1:28" ht="14.25" customHeight="1">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c r="AA816" s="189"/>
      <c r="AB816" s="189"/>
    </row>
    <row r="817" spans="1:28" ht="14.25" customHeight="1">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c r="AA817" s="189"/>
      <c r="AB817" s="189"/>
    </row>
    <row r="818" spans="1:28" ht="14.25" customHeight="1">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c r="AA818" s="189"/>
      <c r="AB818" s="189"/>
    </row>
    <row r="819" spans="1:28" ht="14.25" customHeight="1">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c r="AA819" s="189"/>
      <c r="AB819" s="189"/>
    </row>
    <row r="820" spans="1:28" ht="14.25" customHeight="1">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c r="AA820" s="189"/>
      <c r="AB820" s="189"/>
    </row>
    <row r="821" spans="1:28" ht="14.25" customHeight="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c r="AA821" s="189"/>
      <c r="AB821" s="189"/>
    </row>
    <row r="822" spans="1:28" ht="14.25" customHeight="1">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c r="AA822" s="189"/>
      <c r="AB822" s="189"/>
    </row>
    <row r="823" spans="1:28" ht="14.25" customHeight="1">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c r="AA823" s="189"/>
      <c r="AB823" s="189"/>
    </row>
    <row r="824" spans="1:28" ht="14.25" customHeight="1">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c r="AA824" s="189"/>
      <c r="AB824" s="189"/>
    </row>
    <row r="825" spans="1:28" ht="14.25" customHeight="1">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c r="AA825" s="189"/>
      <c r="AB825" s="189"/>
    </row>
    <row r="826" spans="1:28" ht="14.25" customHeight="1">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c r="AA826" s="189"/>
      <c r="AB826" s="189"/>
    </row>
    <row r="827" spans="1:28" ht="14.25" customHeight="1">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c r="AA827" s="189"/>
      <c r="AB827" s="189"/>
    </row>
    <row r="828" spans="1:28" ht="14.25" customHeight="1">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c r="AA828" s="189"/>
      <c r="AB828" s="189"/>
    </row>
    <row r="829" spans="1:28" ht="14.25" customHeight="1">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c r="AA829" s="189"/>
      <c r="AB829" s="189"/>
    </row>
    <row r="830" spans="1:28" ht="14.25" customHeight="1">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c r="AA830" s="189"/>
      <c r="AB830" s="189"/>
    </row>
    <row r="831" spans="1:28" ht="14.25" customHeight="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c r="AA831" s="189"/>
      <c r="AB831" s="189"/>
    </row>
    <row r="832" spans="1:28" ht="14.25" customHeight="1">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c r="AA832" s="189"/>
      <c r="AB832" s="189"/>
    </row>
    <row r="833" spans="1:28" ht="14.25" customHeight="1">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c r="AA833" s="189"/>
      <c r="AB833" s="189"/>
    </row>
    <row r="834" spans="1:28" ht="14.25" customHeight="1">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c r="AA834" s="189"/>
      <c r="AB834" s="189"/>
    </row>
    <row r="835" spans="1:28" ht="14.25" customHeight="1">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c r="AA835" s="189"/>
      <c r="AB835" s="189"/>
    </row>
    <row r="836" spans="1:28" ht="14.25" customHeight="1">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c r="AA836" s="189"/>
      <c r="AB836" s="189"/>
    </row>
    <row r="837" spans="1:28" ht="14.25" customHeight="1">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c r="AA837" s="189"/>
      <c r="AB837" s="189"/>
    </row>
    <row r="838" spans="1:28" ht="14.25" customHeight="1">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c r="AA838" s="189"/>
      <c r="AB838" s="189"/>
    </row>
    <row r="839" spans="1:28" ht="14.25" customHeight="1">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c r="AA839" s="189"/>
      <c r="AB839" s="189"/>
    </row>
    <row r="840" spans="1:28" ht="14.25" customHeight="1">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c r="AA840" s="189"/>
      <c r="AB840" s="189"/>
    </row>
    <row r="841" spans="1:28" ht="14.25" customHeight="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c r="AB841" s="189"/>
    </row>
    <row r="842" spans="1:28" ht="14.25" customHeight="1">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c r="AA842" s="189"/>
      <c r="AB842" s="189"/>
    </row>
    <row r="843" spans="1:28" ht="14.25" customHeight="1">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c r="AA843" s="189"/>
      <c r="AB843" s="189"/>
    </row>
    <row r="844" spans="1:28" ht="14.25" customHeight="1">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c r="AA844" s="189"/>
      <c r="AB844" s="189"/>
    </row>
    <row r="845" spans="1:28" ht="14.25" customHeight="1">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c r="AA845" s="189"/>
      <c r="AB845" s="189"/>
    </row>
    <row r="846" spans="1:28" ht="14.25" customHeight="1">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c r="AA846" s="189"/>
      <c r="AB846" s="189"/>
    </row>
    <row r="847" spans="1:28" ht="14.25" customHeight="1">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c r="AA847" s="189"/>
      <c r="AB847" s="189"/>
    </row>
    <row r="848" spans="1:28" ht="14.25" customHeight="1">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c r="AA848" s="189"/>
      <c r="AB848" s="189"/>
    </row>
    <row r="849" spans="1:28" ht="14.25" customHeight="1">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c r="AA849" s="189"/>
      <c r="AB849" s="189"/>
    </row>
    <row r="850" spans="1:28" ht="14.25" customHeight="1">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c r="AA850" s="189"/>
      <c r="AB850" s="189"/>
    </row>
    <row r="851" spans="1:28" ht="14.25" customHeight="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c r="AA851" s="189"/>
      <c r="AB851" s="189"/>
    </row>
    <row r="852" spans="1:28" ht="14.25" customHeight="1">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c r="AA852" s="189"/>
      <c r="AB852" s="189"/>
    </row>
    <row r="853" spans="1:28" ht="14.25" customHeight="1">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c r="AA853" s="189"/>
      <c r="AB853" s="189"/>
    </row>
    <row r="854" spans="1:28" ht="14.25" customHeight="1">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c r="AA854" s="189"/>
      <c r="AB854" s="189"/>
    </row>
    <row r="855" spans="1:28" ht="14.25" customHeight="1">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c r="AA855" s="189"/>
      <c r="AB855" s="189"/>
    </row>
    <row r="856" spans="1:28" ht="14.25" customHeight="1">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c r="AA856" s="189"/>
      <c r="AB856" s="189"/>
    </row>
    <row r="857" spans="1:28" ht="14.25" customHeight="1">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c r="AA857" s="189"/>
      <c r="AB857" s="189"/>
    </row>
    <row r="858" spans="1:28" ht="14.25" customHeight="1">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c r="AA858" s="189"/>
      <c r="AB858" s="189"/>
    </row>
    <row r="859" spans="1:28" ht="14.25" customHeight="1">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c r="AA859" s="189"/>
      <c r="AB859" s="189"/>
    </row>
    <row r="860" spans="1:28" ht="14.25" customHeight="1">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c r="AA860" s="189"/>
      <c r="AB860" s="189"/>
    </row>
    <row r="861" spans="1:28" ht="14.25" customHeight="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c r="AA861" s="189"/>
      <c r="AB861" s="189"/>
    </row>
    <row r="862" spans="1:28" ht="14.25" customHeight="1">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c r="AA862" s="189"/>
      <c r="AB862" s="189"/>
    </row>
    <row r="863" spans="1:28" ht="14.25" customHeight="1">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c r="AA863" s="189"/>
      <c r="AB863" s="189"/>
    </row>
    <row r="864" spans="1:28" ht="14.25" customHeight="1">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c r="AA864" s="189"/>
      <c r="AB864" s="189"/>
    </row>
    <row r="865" spans="1:28" ht="14.25" customHeight="1">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c r="AA865" s="189"/>
      <c r="AB865" s="189"/>
    </row>
    <row r="866" spans="1:28" ht="14.25" customHeight="1">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c r="AA866" s="189"/>
      <c r="AB866" s="189"/>
    </row>
    <row r="867" spans="1:28" ht="14.25" customHeight="1">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c r="AA867" s="189"/>
      <c r="AB867" s="189"/>
    </row>
    <row r="868" spans="1:28" ht="14.25" customHeight="1">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c r="AA868" s="189"/>
      <c r="AB868" s="189"/>
    </row>
    <row r="869" spans="1:28" ht="14.25" customHeight="1">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c r="AA869" s="189"/>
      <c r="AB869" s="189"/>
    </row>
    <row r="870" spans="1:28" ht="14.25" customHeight="1">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c r="AA870" s="189"/>
      <c r="AB870" s="189"/>
    </row>
    <row r="871" spans="1:28" ht="14.25" customHeight="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c r="AA871" s="189"/>
      <c r="AB871" s="189"/>
    </row>
    <row r="872" spans="1:28" ht="14.25" customHeight="1">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c r="AA872" s="189"/>
      <c r="AB872" s="189"/>
    </row>
    <row r="873" spans="1:28" ht="14.25" customHeight="1">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c r="AA873" s="189"/>
      <c r="AB873" s="189"/>
    </row>
    <row r="874" spans="1:28" ht="14.25" customHeight="1">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c r="AA874" s="189"/>
      <c r="AB874" s="189"/>
    </row>
    <row r="875" spans="1:28" ht="14.25" customHeight="1">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c r="AA875" s="189"/>
      <c r="AB875" s="189"/>
    </row>
    <row r="876" spans="1:28" ht="14.25" customHeight="1">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c r="AA876" s="189"/>
      <c r="AB876" s="189"/>
    </row>
    <row r="877" spans="1:28" ht="14.25" customHeight="1">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c r="AA877" s="189"/>
      <c r="AB877" s="189"/>
    </row>
    <row r="878" spans="1:28" ht="14.25" customHeight="1">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c r="AA878" s="189"/>
      <c r="AB878" s="189"/>
    </row>
    <row r="879" spans="1:28" ht="14.25" customHeight="1">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c r="AA879" s="189"/>
      <c r="AB879" s="189"/>
    </row>
    <row r="880" spans="1:28" ht="14.25" customHeight="1">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c r="AA880" s="189"/>
      <c r="AB880" s="189"/>
    </row>
    <row r="881" spans="1:28" ht="14.25" customHeight="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c r="AA881" s="189"/>
      <c r="AB881" s="189"/>
    </row>
    <row r="882" spans="1:28" ht="14.25" customHeight="1">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c r="AA882" s="189"/>
      <c r="AB882" s="189"/>
    </row>
    <row r="883" spans="1:28" ht="14.25" customHeight="1">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c r="AA883" s="189"/>
      <c r="AB883" s="189"/>
    </row>
    <row r="884" spans="1:28" ht="14.25" customHeight="1">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c r="AA884" s="189"/>
      <c r="AB884" s="189"/>
    </row>
    <row r="885" spans="1:28" ht="14.25" customHeight="1">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c r="AA885" s="189"/>
      <c r="AB885" s="189"/>
    </row>
    <row r="886" spans="1:28" ht="14.25" customHeight="1">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c r="AA886" s="189"/>
      <c r="AB886" s="189"/>
    </row>
    <row r="887" spans="1:28" ht="14.25" customHeight="1">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c r="AA887" s="189"/>
      <c r="AB887" s="189"/>
    </row>
    <row r="888" spans="1:28" ht="14.25" customHeight="1">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c r="AA888" s="189"/>
      <c r="AB888" s="189"/>
    </row>
    <row r="889" spans="1:28" ht="14.25" customHeight="1">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c r="AA889" s="189"/>
      <c r="AB889" s="189"/>
    </row>
    <row r="890" spans="1:28" ht="14.25" customHeight="1">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c r="AA890" s="189"/>
      <c r="AB890" s="189"/>
    </row>
    <row r="891" spans="1:28" ht="14.25" customHeight="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c r="AA891" s="189"/>
      <c r="AB891" s="189"/>
    </row>
    <row r="892" spans="1:28" ht="14.25" customHeight="1">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c r="AA892" s="189"/>
      <c r="AB892" s="189"/>
    </row>
    <row r="893" spans="1:28" ht="14.25" customHeight="1">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c r="AA893" s="189"/>
      <c r="AB893" s="189"/>
    </row>
    <row r="894" spans="1:28" ht="14.25" customHeight="1">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c r="AA894" s="189"/>
      <c r="AB894" s="189"/>
    </row>
    <row r="895" spans="1:28" ht="14.25" customHeight="1">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c r="AA895" s="189"/>
      <c r="AB895" s="189"/>
    </row>
    <row r="896" spans="1:28" ht="14.25" customHeight="1">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c r="AA896" s="189"/>
      <c r="AB896" s="189"/>
    </row>
    <row r="897" spans="1:28" ht="14.25" customHeight="1">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c r="AA897" s="189"/>
      <c r="AB897" s="189"/>
    </row>
    <row r="898" spans="1:28" ht="14.25" customHeight="1">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c r="AA898" s="189"/>
      <c r="AB898" s="189"/>
    </row>
    <row r="899" spans="1:28" ht="14.25" customHeight="1">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c r="AA899" s="189"/>
      <c r="AB899" s="189"/>
    </row>
    <row r="900" spans="1:28" ht="14.25" customHeight="1">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c r="AA900" s="189"/>
      <c r="AB900" s="189"/>
    </row>
    <row r="901" spans="1:28" ht="14.25" customHeight="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c r="AA901" s="189"/>
      <c r="AB901" s="189"/>
    </row>
    <row r="902" spans="1:28" ht="14.25" customHeight="1">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c r="AA902" s="189"/>
      <c r="AB902" s="189"/>
    </row>
    <row r="903" spans="1:28" ht="14.25" customHeight="1">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c r="AA903" s="189"/>
      <c r="AB903" s="189"/>
    </row>
    <row r="904" spans="1:28" ht="14.25" customHeight="1">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c r="AA904" s="189"/>
      <c r="AB904" s="189"/>
    </row>
    <row r="905" spans="1:28" ht="14.25" customHeight="1">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c r="AA905" s="189"/>
      <c r="AB905" s="189"/>
    </row>
    <row r="906" spans="1:28" ht="14.25" customHeight="1">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c r="AA906" s="189"/>
      <c r="AB906" s="189"/>
    </row>
    <row r="907" spans="1:28" ht="14.25" customHeight="1">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c r="AA907" s="189"/>
      <c r="AB907" s="189"/>
    </row>
    <row r="908" spans="1:28" ht="14.25" customHeight="1">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c r="AA908" s="189"/>
      <c r="AB908" s="189"/>
    </row>
    <row r="909" spans="1:28" ht="14.25" customHeight="1">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c r="AA909" s="189"/>
      <c r="AB909" s="189"/>
    </row>
    <row r="910" spans="1:28" ht="14.25" customHeight="1">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c r="AA910" s="189"/>
      <c r="AB910" s="189"/>
    </row>
    <row r="911" spans="1:28" ht="14.25" customHeight="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c r="AA911" s="189"/>
      <c r="AB911" s="189"/>
    </row>
    <row r="912" spans="1:28" ht="14.25" customHeight="1">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c r="AA912" s="189"/>
      <c r="AB912" s="189"/>
    </row>
    <row r="913" spans="1:28" ht="14.25" customHeight="1">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c r="AA913" s="189"/>
      <c r="AB913" s="189"/>
    </row>
    <row r="914" spans="1:28" ht="14.25" customHeight="1">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c r="AA914" s="189"/>
      <c r="AB914" s="189"/>
    </row>
    <row r="915" spans="1:28" ht="14.25" customHeight="1">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c r="AA915" s="189"/>
      <c r="AB915" s="189"/>
    </row>
    <row r="916" spans="1:28" ht="14.25" customHeight="1">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c r="AA916" s="189"/>
      <c r="AB916" s="189"/>
    </row>
    <row r="917" spans="1:28" ht="14.25" customHeight="1">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c r="AA917" s="189"/>
      <c r="AB917" s="189"/>
    </row>
    <row r="918" spans="1:28" ht="14.25" customHeight="1">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c r="AA918" s="189"/>
      <c r="AB918" s="189"/>
    </row>
    <row r="919" spans="1:28" ht="14.25" customHeight="1">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c r="AA919" s="189"/>
      <c r="AB919" s="189"/>
    </row>
    <row r="920" spans="1:28" ht="14.25" customHeight="1">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c r="AA920" s="189"/>
      <c r="AB920" s="189"/>
    </row>
    <row r="921" spans="1:28" ht="14.25" customHeight="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c r="AA921" s="189"/>
      <c r="AB921" s="189"/>
    </row>
    <row r="922" spans="1:28" ht="14.25" customHeight="1">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c r="AA922" s="189"/>
      <c r="AB922" s="189"/>
    </row>
    <row r="923" spans="1:28" ht="14.25" customHeight="1">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c r="AA923" s="189"/>
      <c r="AB923" s="189"/>
    </row>
    <row r="924" spans="1:28" ht="14.25" customHeight="1">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c r="AA924" s="189"/>
      <c r="AB924" s="189"/>
    </row>
    <row r="925" spans="1:28" ht="14.25" customHeight="1">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c r="AA925" s="189"/>
      <c r="AB925" s="189"/>
    </row>
    <row r="926" spans="1:28" ht="14.25" customHeight="1">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c r="AA926" s="189"/>
      <c r="AB926" s="189"/>
    </row>
    <row r="927" spans="1:28" ht="14.25" customHeight="1">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c r="AA927" s="189"/>
      <c r="AB927" s="189"/>
    </row>
    <row r="928" spans="1:28" ht="14.25" customHeight="1">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c r="AA928" s="189"/>
      <c r="AB928" s="189"/>
    </row>
    <row r="929" spans="1:28" ht="14.25" customHeight="1">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c r="AA929" s="189"/>
      <c r="AB929" s="189"/>
    </row>
    <row r="930" spans="1:28" ht="14.25" customHeight="1">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c r="AA930" s="189"/>
      <c r="AB930" s="189"/>
    </row>
    <row r="931" spans="1:28" ht="14.25" customHeight="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c r="AA931" s="189"/>
      <c r="AB931" s="189"/>
    </row>
    <row r="932" spans="1:28" ht="14.25" customHeight="1">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c r="AA932" s="189"/>
      <c r="AB932" s="189"/>
    </row>
    <row r="933" spans="1:28" ht="14.25" customHeight="1">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c r="AA933" s="189"/>
      <c r="AB933" s="189"/>
    </row>
    <row r="934" spans="1:28" ht="14.25" customHeight="1">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c r="AA934" s="189"/>
      <c r="AB934" s="189"/>
    </row>
    <row r="935" spans="1:28" ht="14.25" customHeight="1">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c r="AA935" s="189"/>
      <c r="AB935" s="189"/>
    </row>
    <row r="936" spans="1:28" ht="14.25" customHeight="1">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c r="AA936" s="189"/>
      <c r="AB936" s="189"/>
    </row>
    <row r="937" spans="1:28" ht="14.25" customHeight="1">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c r="AA937" s="189"/>
      <c r="AB937" s="189"/>
    </row>
    <row r="938" spans="1:28" ht="14.25" customHeight="1">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c r="AA938" s="189"/>
      <c r="AB938" s="189"/>
    </row>
    <row r="939" spans="1:28" ht="14.25" customHeight="1">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c r="AA939" s="189"/>
      <c r="AB939" s="189"/>
    </row>
    <row r="940" spans="1:28" ht="14.25" customHeight="1">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c r="AA940" s="189"/>
      <c r="AB940" s="189"/>
    </row>
    <row r="941" spans="1:28" ht="14.25" customHeight="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c r="AA941" s="189"/>
      <c r="AB941" s="189"/>
    </row>
    <row r="942" spans="1:28" ht="14.25" customHeight="1">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c r="AA942" s="189"/>
      <c r="AB942" s="189"/>
    </row>
    <row r="943" spans="1:28" ht="14.25" customHeight="1">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c r="AA943" s="189"/>
      <c r="AB943" s="189"/>
    </row>
    <row r="944" spans="1:28" ht="14.25" customHeight="1">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c r="AA944" s="189"/>
      <c r="AB944" s="189"/>
    </row>
    <row r="945" spans="1:28" ht="14.25" customHeight="1">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c r="AA945" s="189"/>
      <c r="AB945" s="189"/>
    </row>
    <row r="946" spans="1:28" ht="14.25" customHeight="1">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c r="AA946" s="189"/>
      <c r="AB946" s="189"/>
    </row>
    <row r="947" spans="1:28" ht="14.25" customHeight="1">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c r="AA947" s="189"/>
      <c r="AB947" s="189"/>
    </row>
    <row r="948" spans="1:28" ht="14.25" customHeight="1">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c r="AA948" s="189"/>
      <c r="AB948" s="189"/>
    </row>
    <row r="949" spans="1:28" ht="14.25" customHeight="1">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c r="AA949" s="189"/>
      <c r="AB949" s="189"/>
    </row>
    <row r="950" spans="1:28" ht="14.25" customHeight="1">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c r="AA950" s="189"/>
      <c r="AB950" s="189"/>
    </row>
    <row r="951" spans="1:28" ht="14.25" customHeight="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c r="AA951" s="189"/>
      <c r="AB951" s="189"/>
    </row>
    <row r="952" spans="1:28" ht="14.25" customHeight="1">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c r="AA952" s="189"/>
      <c r="AB952" s="189"/>
    </row>
    <row r="953" spans="1:28" ht="14.25" customHeight="1">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c r="AA953" s="189"/>
      <c r="AB953" s="189"/>
    </row>
    <row r="954" spans="1:28" ht="14.25" customHeight="1">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c r="AA954" s="189"/>
      <c r="AB954" s="189"/>
    </row>
    <row r="955" spans="1:28" ht="14.25" customHeight="1">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c r="AA955" s="189"/>
      <c r="AB955" s="189"/>
    </row>
    <row r="956" spans="1:28" ht="14.25" customHeight="1">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c r="AA956" s="189"/>
      <c r="AB956" s="189"/>
    </row>
    <row r="957" spans="1:28" ht="14.25" customHeight="1">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c r="AA957" s="189"/>
      <c r="AB957" s="189"/>
    </row>
    <row r="958" spans="1:28" ht="14.25" customHeight="1">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c r="AA958" s="189"/>
      <c r="AB958" s="189"/>
    </row>
    <row r="959" spans="1:28" ht="14.25" customHeight="1">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c r="AA959" s="189"/>
      <c r="AB959" s="189"/>
    </row>
    <row r="960" spans="1:28" ht="14.25" customHeight="1">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c r="AA960" s="189"/>
      <c r="AB960" s="189"/>
    </row>
    <row r="961" spans="1:28" ht="14.25" customHeight="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c r="AA961" s="189"/>
      <c r="AB961" s="189"/>
    </row>
    <row r="962" spans="1:28" ht="14.25" customHeight="1">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c r="AA962" s="189"/>
      <c r="AB962" s="189"/>
    </row>
    <row r="963" spans="1:28" ht="14.25" customHeight="1">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c r="AA963" s="189"/>
      <c r="AB963" s="189"/>
    </row>
    <row r="964" spans="1:28" ht="14.25" customHeight="1">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c r="AA964" s="189"/>
      <c r="AB964" s="189"/>
    </row>
    <row r="965" spans="1:28" ht="14.25" customHeight="1">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c r="AA965" s="189"/>
      <c r="AB965" s="189"/>
    </row>
    <row r="966" spans="1:28" ht="14.25" customHeight="1">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c r="AA966" s="189"/>
      <c r="AB966" s="189"/>
    </row>
    <row r="967" spans="1:28" ht="14.25" customHeight="1">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c r="AA967" s="189"/>
      <c r="AB967" s="189"/>
    </row>
    <row r="968" spans="1:28" ht="14.25" customHeight="1">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c r="AA968" s="189"/>
      <c r="AB968" s="189"/>
    </row>
    <row r="969" spans="1:28" ht="14.25" customHeight="1">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c r="AA969" s="189"/>
      <c r="AB969" s="189"/>
    </row>
    <row r="970" spans="1:28" ht="14.25" customHeight="1">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c r="AA970" s="189"/>
      <c r="AB970" s="189"/>
    </row>
    <row r="971" spans="1:28" ht="14.25" customHeight="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c r="AA971" s="189"/>
      <c r="AB971" s="189"/>
    </row>
    <row r="972" spans="1:28" ht="14.25" customHeight="1">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c r="AA972" s="189"/>
      <c r="AB972" s="189"/>
    </row>
    <row r="973" spans="1:28" ht="14.25" customHeight="1">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c r="AA973" s="189"/>
      <c r="AB973" s="189"/>
    </row>
    <row r="974" spans="1:28" ht="14.25" customHeight="1">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c r="AA974" s="189"/>
      <c r="AB974" s="189"/>
    </row>
    <row r="975" spans="1:28" ht="14.25" customHeight="1">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c r="AA975" s="189"/>
      <c r="AB975" s="189"/>
    </row>
    <row r="976" spans="1:28" ht="14.25" customHeight="1">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c r="AA976" s="189"/>
      <c r="AB976" s="189"/>
    </row>
    <row r="977" spans="1:28" ht="14.25" customHeight="1">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c r="AA977" s="189"/>
      <c r="AB977" s="189"/>
    </row>
    <row r="978" spans="1:28" ht="14.25" customHeight="1">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c r="AA978" s="189"/>
      <c r="AB978" s="189"/>
    </row>
    <row r="979" spans="1:28" ht="14.25" customHeight="1">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c r="AA979" s="189"/>
      <c r="AB979" s="189"/>
    </row>
    <row r="980" spans="1:28" ht="14.25" customHeight="1">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c r="AA980" s="189"/>
      <c r="AB980" s="189"/>
    </row>
    <row r="981" spans="1:28" ht="14.25" customHeight="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c r="AA981" s="189"/>
      <c r="AB981" s="189"/>
    </row>
    <row r="982" spans="1:28" ht="14.25" customHeight="1">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c r="AA982" s="189"/>
      <c r="AB982" s="189"/>
    </row>
    <row r="983" spans="1:28" ht="14.25" customHeight="1">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c r="AA983" s="189"/>
      <c r="AB983" s="189"/>
    </row>
    <row r="984" spans="1:28" ht="14.25" customHeight="1">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c r="AA984" s="189"/>
      <c r="AB984" s="189"/>
    </row>
    <row r="985" spans="1:28" ht="14.25" customHeight="1">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c r="AA985" s="189"/>
      <c r="AB985" s="189"/>
    </row>
    <row r="986" spans="1:28" ht="14.25" customHeight="1">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c r="AA986" s="189"/>
      <c r="AB986" s="189"/>
    </row>
    <row r="987" spans="1:28" ht="14.25" customHeight="1">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c r="AA987" s="189"/>
      <c r="AB987" s="189"/>
    </row>
    <row r="988" spans="1:28" ht="14.25" customHeight="1">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c r="AA988" s="189"/>
      <c r="AB988" s="189"/>
    </row>
    <row r="989" spans="1:28" ht="14.25" customHeight="1">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c r="AA989" s="189"/>
      <c r="AB989" s="189"/>
    </row>
    <row r="990" spans="1:28" ht="14.25" customHeight="1">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c r="AA990" s="189"/>
      <c r="AB990" s="189"/>
    </row>
    <row r="991" spans="1:28" ht="14.25" customHeight="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c r="AA991" s="189"/>
      <c r="AB991" s="189"/>
    </row>
    <row r="992" spans="1:28" ht="14.25" customHeight="1">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c r="AA992" s="189"/>
      <c r="AB992" s="189"/>
    </row>
    <row r="993" spans="1:28" ht="14.25" customHeight="1">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c r="AA993" s="189"/>
      <c r="AB993" s="189"/>
    </row>
    <row r="994" spans="1:28" ht="14.25" customHeight="1">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c r="AA994" s="189"/>
      <c r="AB994" s="189"/>
    </row>
    <row r="995" spans="1:28" ht="14.25" customHeight="1">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c r="AA995" s="189"/>
      <c r="AB995" s="189"/>
    </row>
    <row r="996" spans="1:28" ht="14.25" customHeight="1">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c r="AA996" s="189"/>
      <c r="AB996" s="189"/>
    </row>
    <row r="997" spans="1:28" ht="14.25" customHeight="1">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c r="AA997" s="189"/>
      <c r="AB997" s="189"/>
    </row>
    <row r="998" spans="1:28" ht="14.25" customHeight="1">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c r="AA998" s="189"/>
      <c r="AB998" s="189"/>
    </row>
    <row r="999" spans="1:28" ht="14.25" customHeight="1">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c r="AA999" s="189"/>
      <c r="AB999" s="189"/>
    </row>
    <row r="1000" spans="1:28" ht="14.25" customHeight="1">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c r="AA1000" s="189"/>
      <c r="AB1000" s="189"/>
    </row>
  </sheetData>
  <mergeCells count="1">
    <mergeCell ref="X6:AB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sesuai PMK 44 2016</vt:lpstr>
      <vt:lpstr>Penilaian Manajemen Pkm </vt:lpstr>
      <vt:lpstr>Cara Perhitungan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2023-04-10T05:07:38Z</dcterms:modified>
</cp:coreProperties>
</file>